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асчёты" sheetId="1" r:id="rId1"/>
    <sheet name="Рейтинг1" sheetId="2" r:id="rId2"/>
  </sheets>
  <definedNames>
    <definedName name="_xlnm._FilterDatabase" localSheetId="0" hidden="1">'Расчёты'!$CR$1:$CR$15</definedName>
    <definedName name="_xlnm.Print_Titles" localSheetId="0">'Расчёты'!$A:$A</definedName>
  </definedNames>
  <calcPr fullCalcOnLoad="1"/>
</workbook>
</file>

<file path=xl/sharedStrings.xml><?xml version="1.0" encoding="utf-8"?>
<sst xmlns="http://schemas.openxmlformats.org/spreadsheetml/2006/main" count="330" uniqueCount="72">
  <si>
    <t>показатель</t>
  </si>
  <si>
    <t>ед.изм.</t>
  </si>
  <si>
    <t>вес</t>
  </si>
  <si>
    <t>оценка</t>
  </si>
  <si>
    <t>%</t>
  </si>
  <si>
    <t>Вес группы 1</t>
  </si>
  <si>
    <t>Вес группы 2</t>
  </si>
  <si>
    <t>Вес группы 3</t>
  </si>
  <si>
    <t>Наименование муниципальных образований</t>
  </si>
  <si>
    <t>Место</t>
  </si>
  <si>
    <t>1. Индикаторы, характеризующие качество бюджетного планирования</t>
  </si>
  <si>
    <t>Вес группы 4</t>
  </si>
  <si>
    <t>Вес группы 5</t>
  </si>
  <si>
    <t>Удельный вес группы 1</t>
  </si>
  <si>
    <t>Удельный вес группы 2</t>
  </si>
  <si>
    <t>Удельный вес группы 3</t>
  </si>
  <si>
    <t>Удельный вес группы 4</t>
  </si>
  <si>
    <t>Удельный вес группы 5</t>
  </si>
  <si>
    <t>I Cтепень качества управления муниципальными финансами</t>
  </si>
  <si>
    <t>II Cтепень качества управления муниципальными финансами</t>
  </si>
  <si>
    <t>2. Индикаторы, характеризующие качество исполнения бюджета по доходам</t>
  </si>
  <si>
    <t>3. Индикаторы, характеризующие качество исполнения бюджета по расходам</t>
  </si>
  <si>
    <t>4. Индикаторы, характеризующие соблюдение требований бюджетного законодательства</t>
  </si>
  <si>
    <t>5. Индикаторы, характеризующие степень прозрачности бюджетного процесса</t>
  </si>
  <si>
    <t xml:space="preserve">4.4. Отношение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 к установленному Правительством Ульяновской области нормативу формирования данных расходов </t>
  </si>
  <si>
    <t>шт.</t>
  </si>
  <si>
    <t>ед.</t>
  </si>
  <si>
    <t>Оценка</t>
  </si>
  <si>
    <t>III Cтепень качества управления муниципальными финансами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</si>
  <si>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</si>
  <si>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</si>
  <si>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</si>
  <si>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Бряндинское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</si>
  <si>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</si>
  <si>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</si>
  <si>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</si>
  <si>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</si>
  <si>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Озерское сельское поселение</t>
  </si>
  <si>
    <t>Октябрьское сельское поселение</t>
  </si>
  <si>
    <t>Наименование муниципального образования</t>
  </si>
  <si>
    <t>1.1.Утверждение бюджета муниципального образования на очередной финансовый год и плановый период</t>
  </si>
  <si>
    <t>1.2.Исполнение бюджета муниципального образования по доходам без учёта безвозмездных поступлений к первоначально утверждённому уровню</t>
  </si>
  <si>
    <t xml:space="preserve">1.3.Удельный вес расходов бюджета муниципального образования, формируемых в рамках муниципальных программ, в общем объёме расходов бюджета </t>
  </si>
  <si>
    <t>1.4. Количество внесённых изменений в решение о бюджете муниципального образования</t>
  </si>
  <si>
    <t>2.1. Динамика поступлений доходов в бюджет муниципального образования</t>
  </si>
  <si>
    <t>2.2. Динамика среднедушевых доходов в муниципальном образовании</t>
  </si>
  <si>
    <t>2.3. Уровень финансовой зависимости бюджета муниципального образования от бюджетов других уровней бюджетной системы РФ</t>
  </si>
  <si>
    <t>2.4. Наличие отклонения фактически установленных представительным органом местного самоуправления муниципального образования размеров ставок земельного налога в разрезе видов разрешённого использования (земли сельскохозяйственного назначения и земли под объектами торговли) от максимального размера ставки соответствующего земельного налога, установленного законодательством РФ</t>
  </si>
  <si>
    <t>2.5. Доля дотаций на выравнивание бюджетной обеспеченности муниципального образования, в том числе заменённых дополнительными нормативами отчислений от налога на доходы физических лиц, в общем объёме налоговых и неналоговых доходов и  дотаций на выравнивание бюджетной обеспеченности муниципального образования, предоставляемых из бюджета муниципального образования "Чердаклинский район" Ульяновской области</t>
  </si>
  <si>
    <t>3.1. Отклонение объёма расходов бюджета муниципального образования в IV квартале от среднего объёма расходов за I-III кварталы (без учёта субсидий, субвенций и иных межбюджетных трансфертов, имеющих целевое назначение, поступивших из федерального бюджета и областного бюджета Ульяновской области)</t>
  </si>
  <si>
    <t>3.2. Динамика просроченной кредиторской задолженности муниципального образования по страховым взносам во внебюджетные фонды</t>
  </si>
  <si>
    <t xml:space="preserve">3.3. Реализация проектов инициативного бюджетирования (проект поддержки местных инициатив, «Народный бюджет»), а также участие в федеральных и региональных конкурсах (организуемые журналом «Бюджет», «Лучшая муниципальная практика» и т.д.) </t>
  </si>
  <si>
    <t xml:space="preserve">4.1. Отношение объёма муниципального долга бюджета муниципального образования к общему годовому объёму доходов бюджета муниципального образования без учёта безвозмездных поступлений </t>
  </si>
  <si>
    <t>4.2. Отношение объёма расходов на обслуживание муниципального долга бюджета муниципального образования к объёму расходов бюджета муниципального образования, за исключением расходов, которые осуществляются за счёт субвенций, предоставляемых из областного бюджета  Ульяновской области</t>
  </si>
  <si>
    <t xml:space="preserve">4.3. Отношение дефицита бюджета муниципального района (городского округа) к общему годовому объёму доходов бюджета муниципального образования без учёта безвозмездных поступлений </t>
  </si>
  <si>
    <t>4.5. Наличие фактов приостановления (сокращения) межбюджетных трансфертов (за исключением субвенций)</t>
  </si>
  <si>
    <t>5.1. Ежегодное размещение на официальном сайте муниципального образованияв сети Интернет решения о бюджете и отчёта об исполнении бюджета муниципального образования в отчётном финансовом году</t>
  </si>
  <si>
    <t>5.2. Ежеквартальное размещение на официальном сайте муниципального образования в сети Интернет информации о муниципальных программах и фактических результатах их реализации</t>
  </si>
  <si>
    <t>5.3.Ежемесячное размещение на официальном сайте муниципального образования в сети Интернет отчётов об исполнении бюджета муниципального образования</t>
  </si>
  <si>
    <t>5.4. Размещение на официальных сайтах муниципальных образований в сети Интернет брошюры «Бюджет для граждан», разработанной на основе решения о бюджете на текущий год и на плановый период и отчёта об исполнении за отчётный год</t>
  </si>
  <si>
    <t>"Утверждаю"                                                               Начальник управления финансов муниципального образования "Чердаклинский район"  Ульяновской области                                      ___________Л.Г.Сидорова</t>
  </si>
  <si>
    <t xml:space="preserve">Рейтинг
Рейтинг
качества управления муниципальными финансами в муниципальных образованиях Чердаклинского района Ульяновской области за 2018 год
</t>
  </si>
  <si>
    <t>качества управления муниципальными финансами в муниципальных образованиях Чердаклинского района Ульяновской области за 2023 год</t>
  </si>
  <si>
    <t>1ст</t>
  </si>
  <si>
    <t>2 ст</t>
  </si>
  <si>
    <t>1 ст</t>
  </si>
  <si>
    <t>3 ст</t>
  </si>
  <si>
    <t>1м</t>
  </si>
  <si>
    <t>2 м</t>
  </si>
  <si>
    <t>3 м</t>
  </si>
  <si>
    <t>4 м</t>
  </si>
  <si>
    <t>1 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</si>
</sst>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horizontal="right"/>
    </xf>
    <xf numFmtId="0" fontId="49" fillId="0" borderId="10" xfId="0" applyFont="1" applyFill="1" applyBorder="1" applyAlignment="1">
      <alignment horizontal="center" vertical="center"/>
    </xf>
    <xf numFmtId="182" fontId="48" fillId="0" borderId="0" xfId="0" applyNumberFormat="1" applyFont="1" applyFill="1" applyAlignment="1">
      <alignment horizontal="right" vertical="distributed" wrapText="1"/>
    </xf>
    <xf numFmtId="0" fontId="6" fillId="0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1" fontId="4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0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1" fontId="4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50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4"/>
  <sheetViews>
    <sheetView zoomScalePageLayoutView="0" workbookViewId="0" topLeftCell="A1">
      <pane xSplit="1" topLeftCell="CA1" activePane="topRight" state="frozen"/>
      <selection pane="topLeft" activeCell="A1" sqref="A1"/>
      <selection pane="topRight" activeCell="CT11" sqref="CT11"/>
    </sheetView>
  </sheetViews>
  <sheetFormatPr defaultColWidth="9.140625" defaultRowHeight="15"/>
  <cols>
    <col min="1" max="1" width="41.421875" style="12" customWidth="1"/>
    <col min="2" max="2" width="11.421875" style="12" customWidth="1"/>
    <col min="3" max="3" width="7.8515625" style="12" customWidth="1"/>
    <col min="4" max="4" width="8.140625" style="12" customWidth="1"/>
    <col min="5" max="5" width="8.28125" style="12" customWidth="1"/>
    <col min="6" max="6" width="10.140625" style="12" customWidth="1"/>
    <col min="7" max="7" width="7.57421875" style="12" customWidth="1"/>
    <col min="8" max="8" width="8.00390625" style="12" customWidth="1"/>
    <col min="9" max="9" width="9.57421875" style="12" customWidth="1"/>
    <col min="10" max="10" width="10.421875" style="12" customWidth="1"/>
    <col min="11" max="11" width="6.7109375" style="12" customWidth="1"/>
    <col min="12" max="12" width="8.00390625" style="12" customWidth="1"/>
    <col min="13" max="13" width="9.57421875" style="12" customWidth="1"/>
    <col min="14" max="14" width="10.8515625" style="12" customWidth="1"/>
    <col min="15" max="15" width="6.7109375" style="12" customWidth="1"/>
    <col min="16" max="16" width="8.00390625" style="12" customWidth="1"/>
    <col min="17" max="17" width="9.57421875" style="12" customWidth="1"/>
    <col min="18" max="18" width="11.421875" style="12" customWidth="1"/>
    <col min="19" max="19" width="7.00390625" style="12" customWidth="1"/>
    <col min="20" max="20" width="7.28125" style="12" customWidth="1"/>
    <col min="21" max="21" width="10.8515625" style="12" customWidth="1"/>
    <col min="22" max="22" width="11.421875" style="12" customWidth="1"/>
    <col min="23" max="23" width="7.00390625" style="12" customWidth="1"/>
    <col min="24" max="24" width="8.8515625" style="12" customWidth="1"/>
    <col min="25" max="25" width="9.7109375" style="12" customWidth="1"/>
    <col min="26" max="26" width="10.28125" style="12" bestFit="1" customWidth="1"/>
    <col min="27" max="29" width="9.7109375" style="12" customWidth="1"/>
    <col min="30" max="30" width="11.28125" style="12" customWidth="1"/>
    <col min="31" max="31" width="8.57421875" style="12" customWidth="1"/>
    <col min="32" max="32" width="11.140625" style="12" customWidth="1"/>
    <col min="33" max="33" width="11.421875" style="12" customWidth="1"/>
    <col min="34" max="34" width="11.28125" style="12" customWidth="1"/>
    <col min="35" max="35" width="7.8515625" style="12" customWidth="1"/>
    <col min="36" max="36" width="10.7109375" style="12" customWidth="1"/>
    <col min="37" max="37" width="10.00390625" style="12" customWidth="1"/>
    <col min="38" max="38" width="11.28125" style="12" customWidth="1"/>
    <col min="39" max="39" width="7.8515625" style="12" customWidth="1"/>
    <col min="40" max="40" width="9.28125" style="12" customWidth="1"/>
    <col min="41" max="41" width="10.00390625" style="12" customWidth="1"/>
    <col min="42" max="42" width="10.140625" style="12" customWidth="1"/>
    <col min="43" max="43" width="8.57421875" style="12" customWidth="1"/>
    <col min="44" max="44" width="10.00390625" style="12" customWidth="1"/>
    <col min="45" max="45" width="11.421875" style="12" customWidth="1"/>
    <col min="46" max="46" width="10.421875" style="12" customWidth="1"/>
    <col min="47" max="49" width="8.57421875" style="12" customWidth="1"/>
    <col min="50" max="50" width="10.140625" style="12" customWidth="1"/>
    <col min="51" max="51" width="6.421875" style="12" customWidth="1"/>
    <col min="52" max="53" width="7.8515625" style="12" customWidth="1"/>
    <col min="54" max="54" width="10.140625" style="12" customWidth="1"/>
    <col min="55" max="55" width="6.421875" style="12" customWidth="1"/>
    <col min="56" max="56" width="7.8515625" style="12" customWidth="1"/>
    <col min="57" max="57" width="9.00390625" style="12" customWidth="1"/>
    <col min="58" max="58" width="10.140625" style="12" customWidth="1"/>
    <col min="59" max="59" width="6.421875" style="12" customWidth="1"/>
    <col min="60" max="60" width="7.8515625" style="12" customWidth="1"/>
    <col min="61" max="61" width="8.57421875" style="12" customWidth="1"/>
    <col min="62" max="62" width="10.140625" style="12" customWidth="1"/>
    <col min="63" max="63" width="6.421875" style="12" customWidth="1"/>
    <col min="64" max="64" width="7.8515625" style="12" customWidth="1"/>
    <col min="65" max="65" width="6.57421875" style="12" customWidth="1"/>
    <col min="66" max="66" width="9.57421875" style="12" customWidth="1"/>
    <col min="67" max="69" width="7.8515625" style="12" customWidth="1"/>
    <col min="70" max="70" width="10.140625" style="12" customWidth="1"/>
    <col min="71" max="71" width="6.421875" style="12" customWidth="1"/>
    <col min="72" max="73" width="7.8515625" style="12" customWidth="1"/>
    <col min="74" max="74" width="10.140625" style="12" customWidth="1"/>
    <col min="75" max="75" width="6.421875" style="12" customWidth="1"/>
    <col min="76" max="76" width="7.8515625" style="12" customWidth="1"/>
    <col min="77" max="77" width="7.421875" style="12" customWidth="1"/>
    <col min="78" max="78" width="10.140625" style="12" customWidth="1"/>
    <col min="79" max="79" width="6.421875" style="12" customWidth="1"/>
    <col min="80" max="80" width="7.8515625" style="12" customWidth="1"/>
    <col min="81" max="81" width="6.57421875" style="12" customWidth="1"/>
    <col min="82" max="82" width="9.7109375" style="12" customWidth="1"/>
    <col min="83" max="85" width="6.57421875" style="12" customWidth="1"/>
    <col min="86" max="86" width="7.8515625" style="12" customWidth="1"/>
    <col min="87" max="87" width="8.140625" style="12" customWidth="1"/>
    <col min="88" max="88" width="8.57421875" style="12" customWidth="1"/>
    <col min="89" max="90" width="7.8515625" style="12" customWidth="1"/>
    <col min="91" max="91" width="10.57421875" style="12" customWidth="1"/>
    <col min="92" max="92" width="10.28125" style="12" customWidth="1"/>
    <col min="93" max="93" width="10.57421875" style="12" customWidth="1"/>
    <col min="94" max="94" width="10.8515625" style="12" customWidth="1"/>
    <col min="95" max="95" width="10.7109375" style="12" customWidth="1"/>
    <col min="96" max="96" width="11.57421875" style="12" customWidth="1"/>
    <col min="97" max="97" width="9.57421875" style="12" customWidth="1"/>
    <col min="98" max="16384" width="9.140625" style="12" customWidth="1"/>
  </cols>
  <sheetData>
    <row r="1" spans="1:96" ht="15" customHeight="1">
      <c r="A1" s="30" t="s">
        <v>39</v>
      </c>
      <c r="B1" s="24" t="s">
        <v>10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3" t="s">
        <v>20</v>
      </c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 t="s">
        <v>21</v>
      </c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 t="s">
        <v>22</v>
      </c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18" t="s">
        <v>23</v>
      </c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19"/>
    </row>
    <row r="2" spans="1:96" ht="198.75" customHeight="1">
      <c r="A2" s="32"/>
      <c r="B2" s="25" t="s">
        <v>40</v>
      </c>
      <c r="C2" s="26"/>
      <c r="D2" s="26"/>
      <c r="E2" s="27"/>
      <c r="F2" s="25" t="s">
        <v>41</v>
      </c>
      <c r="G2" s="26"/>
      <c r="H2" s="26"/>
      <c r="I2" s="27"/>
      <c r="J2" s="25" t="s">
        <v>42</v>
      </c>
      <c r="K2" s="26"/>
      <c r="L2" s="26"/>
      <c r="M2" s="27"/>
      <c r="N2" s="25" t="s">
        <v>43</v>
      </c>
      <c r="O2" s="26"/>
      <c r="P2" s="26"/>
      <c r="Q2" s="27"/>
      <c r="R2" s="25" t="s">
        <v>44</v>
      </c>
      <c r="S2" s="26"/>
      <c r="T2" s="26"/>
      <c r="U2" s="27"/>
      <c r="V2" s="25" t="s">
        <v>45</v>
      </c>
      <c r="W2" s="26"/>
      <c r="X2" s="26"/>
      <c r="Y2" s="27"/>
      <c r="Z2" s="25" t="s">
        <v>46</v>
      </c>
      <c r="AA2" s="26"/>
      <c r="AB2" s="26"/>
      <c r="AC2" s="27"/>
      <c r="AD2" s="25" t="s">
        <v>47</v>
      </c>
      <c r="AE2" s="26"/>
      <c r="AF2" s="26"/>
      <c r="AG2" s="27"/>
      <c r="AH2" s="45" t="s">
        <v>48</v>
      </c>
      <c r="AI2" s="46"/>
      <c r="AJ2" s="46"/>
      <c r="AK2" s="47"/>
      <c r="AL2" s="25" t="s">
        <v>49</v>
      </c>
      <c r="AM2" s="26"/>
      <c r="AN2" s="26"/>
      <c r="AO2" s="27"/>
      <c r="AP2" s="25" t="s">
        <v>50</v>
      </c>
      <c r="AQ2" s="26"/>
      <c r="AR2" s="26"/>
      <c r="AS2" s="27"/>
      <c r="AT2" s="25" t="s">
        <v>51</v>
      </c>
      <c r="AU2" s="26"/>
      <c r="AV2" s="26"/>
      <c r="AW2" s="27"/>
      <c r="AX2" s="25" t="s">
        <v>52</v>
      </c>
      <c r="AY2" s="26"/>
      <c r="AZ2" s="26"/>
      <c r="BA2" s="27"/>
      <c r="BB2" s="25" t="s">
        <v>53</v>
      </c>
      <c r="BC2" s="26"/>
      <c r="BD2" s="26"/>
      <c r="BE2" s="27"/>
      <c r="BF2" s="25" t="s">
        <v>54</v>
      </c>
      <c r="BG2" s="26"/>
      <c r="BH2" s="26"/>
      <c r="BI2" s="27"/>
      <c r="BJ2" s="25" t="s">
        <v>24</v>
      </c>
      <c r="BK2" s="26"/>
      <c r="BL2" s="26"/>
      <c r="BM2" s="27"/>
      <c r="BN2" s="25" t="s">
        <v>55</v>
      </c>
      <c r="BO2" s="26"/>
      <c r="BP2" s="26"/>
      <c r="BQ2" s="27"/>
      <c r="BR2" s="25" t="s">
        <v>56</v>
      </c>
      <c r="BS2" s="26"/>
      <c r="BT2" s="26"/>
      <c r="BU2" s="27"/>
      <c r="BV2" s="25" t="s">
        <v>57</v>
      </c>
      <c r="BW2" s="26"/>
      <c r="BX2" s="26"/>
      <c r="BY2" s="27"/>
      <c r="BZ2" s="25" t="s">
        <v>58</v>
      </c>
      <c r="CA2" s="26"/>
      <c r="CB2" s="26"/>
      <c r="CC2" s="27"/>
      <c r="CD2" s="25" t="s">
        <v>59</v>
      </c>
      <c r="CE2" s="26"/>
      <c r="CF2" s="26"/>
      <c r="CG2" s="27"/>
      <c r="CH2" s="30" t="s">
        <v>5</v>
      </c>
      <c r="CI2" s="30" t="s">
        <v>6</v>
      </c>
      <c r="CJ2" s="30" t="s">
        <v>7</v>
      </c>
      <c r="CK2" s="30" t="s">
        <v>11</v>
      </c>
      <c r="CL2" s="30" t="s">
        <v>12</v>
      </c>
      <c r="CM2" s="30" t="s">
        <v>13</v>
      </c>
      <c r="CN2" s="30" t="s">
        <v>14</v>
      </c>
      <c r="CO2" s="30" t="s">
        <v>15</v>
      </c>
      <c r="CP2" s="30" t="s">
        <v>16</v>
      </c>
      <c r="CQ2" s="30" t="s">
        <v>17</v>
      </c>
      <c r="CR2" s="28" t="s">
        <v>27</v>
      </c>
    </row>
    <row r="3" spans="1:96" ht="25.5">
      <c r="A3" s="31"/>
      <c r="B3" s="7" t="s">
        <v>0</v>
      </c>
      <c r="C3" s="7" t="s">
        <v>1</v>
      </c>
      <c r="D3" s="7" t="s">
        <v>2</v>
      </c>
      <c r="E3" s="7" t="s">
        <v>3</v>
      </c>
      <c r="F3" s="7" t="s">
        <v>0</v>
      </c>
      <c r="G3" s="7" t="s">
        <v>1</v>
      </c>
      <c r="H3" s="7" t="s">
        <v>2</v>
      </c>
      <c r="I3" s="7" t="s">
        <v>3</v>
      </c>
      <c r="J3" s="7" t="s">
        <v>0</v>
      </c>
      <c r="K3" s="7" t="s">
        <v>1</v>
      </c>
      <c r="L3" s="7" t="s">
        <v>2</v>
      </c>
      <c r="M3" s="7" t="s">
        <v>3</v>
      </c>
      <c r="N3" s="7" t="s">
        <v>0</v>
      </c>
      <c r="O3" s="7" t="s">
        <v>1</v>
      </c>
      <c r="P3" s="7" t="s">
        <v>2</v>
      </c>
      <c r="Q3" s="7" t="s">
        <v>3</v>
      </c>
      <c r="R3" s="7" t="s">
        <v>0</v>
      </c>
      <c r="S3" s="7" t="s">
        <v>1</v>
      </c>
      <c r="T3" s="7" t="s">
        <v>2</v>
      </c>
      <c r="U3" s="7" t="s">
        <v>3</v>
      </c>
      <c r="V3" s="7" t="s">
        <v>0</v>
      </c>
      <c r="W3" s="7" t="s">
        <v>1</v>
      </c>
      <c r="X3" s="7" t="s">
        <v>2</v>
      </c>
      <c r="Y3" s="7" t="s">
        <v>3</v>
      </c>
      <c r="Z3" s="7" t="s">
        <v>0</v>
      </c>
      <c r="AA3" s="7" t="s">
        <v>1</v>
      </c>
      <c r="AB3" s="7" t="s">
        <v>2</v>
      </c>
      <c r="AC3" s="7" t="s">
        <v>3</v>
      </c>
      <c r="AD3" s="7" t="s">
        <v>0</v>
      </c>
      <c r="AE3" s="7" t="s">
        <v>1</v>
      </c>
      <c r="AF3" s="7" t="s">
        <v>2</v>
      </c>
      <c r="AG3" s="7" t="s">
        <v>3</v>
      </c>
      <c r="AH3" s="48" t="s">
        <v>0</v>
      </c>
      <c r="AI3" s="48" t="s">
        <v>1</v>
      </c>
      <c r="AJ3" s="48" t="s">
        <v>2</v>
      </c>
      <c r="AK3" s="48" t="s">
        <v>3</v>
      </c>
      <c r="AL3" s="7" t="s">
        <v>0</v>
      </c>
      <c r="AM3" s="7" t="s">
        <v>1</v>
      </c>
      <c r="AN3" s="7" t="s">
        <v>2</v>
      </c>
      <c r="AO3" s="7" t="s">
        <v>3</v>
      </c>
      <c r="AP3" s="7" t="s">
        <v>0</v>
      </c>
      <c r="AQ3" s="7" t="s">
        <v>1</v>
      </c>
      <c r="AR3" s="7" t="s">
        <v>2</v>
      </c>
      <c r="AS3" s="7" t="s">
        <v>3</v>
      </c>
      <c r="AT3" s="7" t="s">
        <v>0</v>
      </c>
      <c r="AU3" s="7" t="s">
        <v>1</v>
      </c>
      <c r="AV3" s="7" t="s">
        <v>2</v>
      </c>
      <c r="AW3" s="7" t="s">
        <v>3</v>
      </c>
      <c r="AX3" s="7" t="s">
        <v>0</v>
      </c>
      <c r="AY3" s="7" t="s">
        <v>1</v>
      </c>
      <c r="AZ3" s="7" t="s">
        <v>2</v>
      </c>
      <c r="BA3" s="7" t="s">
        <v>3</v>
      </c>
      <c r="BB3" s="7" t="s">
        <v>0</v>
      </c>
      <c r="BC3" s="7" t="s">
        <v>1</v>
      </c>
      <c r="BD3" s="7" t="s">
        <v>2</v>
      </c>
      <c r="BE3" s="7" t="s">
        <v>3</v>
      </c>
      <c r="BF3" s="7" t="s">
        <v>0</v>
      </c>
      <c r="BG3" s="7" t="s">
        <v>1</v>
      </c>
      <c r="BH3" s="7" t="s">
        <v>2</v>
      </c>
      <c r="BI3" s="7" t="s">
        <v>3</v>
      </c>
      <c r="BJ3" s="7" t="s">
        <v>0</v>
      </c>
      <c r="BK3" s="7" t="s">
        <v>1</v>
      </c>
      <c r="BL3" s="7" t="s">
        <v>2</v>
      </c>
      <c r="BM3" s="7" t="s">
        <v>3</v>
      </c>
      <c r="BN3" s="7" t="s">
        <v>0</v>
      </c>
      <c r="BO3" s="7" t="s">
        <v>1</v>
      </c>
      <c r="BP3" s="7" t="s">
        <v>2</v>
      </c>
      <c r="BQ3" s="7" t="s">
        <v>3</v>
      </c>
      <c r="BR3" s="7" t="s">
        <v>0</v>
      </c>
      <c r="BS3" s="7" t="s">
        <v>1</v>
      </c>
      <c r="BT3" s="7" t="s">
        <v>2</v>
      </c>
      <c r="BU3" s="7" t="s">
        <v>3</v>
      </c>
      <c r="BV3" s="7" t="s">
        <v>0</v>
      </c>
      <c r="BW3" s="7" t="s">
        <v>1</v>
      </c>
      <c r="BX3" s="7" t="s">
        <v>2</v>
      </c>
      <c r="BY3" s="7" t="s">
        <v>3</v>
      </c>
      <c r="BZ3" s="7" t="s">
        <v>0</v>
      </c>
      <c r="CA3" s="7" t="s">
        <v>1</v>
      </c>
      <c r="CB3" s="7" t="s">
        <v>2</v>
      </c>
      <c r="CC3" s="7" t="s">
        <v>3</v>
      </c>
      <c r="CD3" s="7" t="s">
        <v>0</v>
      </c>
      <c r="CE3" s="7" t="s">
        <v>1</v>
      </c>
      <c r="CF3" s="7" t="s">
        <v>2</v>
      </c>
      <c r="CG3" s="7" t="s">
        <v>3</v>
      </c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29"/>
    </row>
    <row r="4" spans="1:98" s="60" customFormat="1" ht="15">
      <c r="A4" s="50" t="s">
        <v>29</v>
      </c>
      <c r="B4" s="51">
        <v>1</v>
      </c>
      <c r="C4" s="51" t="s">
        <v>26</v>
      </c>
      <c r="D4" s="52">
        <f aca="true" t="shared" si="0" ref="D4:D13">E4*25%</f>
        <v>25</v>
      </c>
      <c r="E4" s="52">
        <v>100</v>
      </c>
      <c r="F4" s="53">
        <v>25.12</v>
      </c>
      <c r="G4" s="53" t="s">
        <v>4</v>
      </c>
      <c r="H4" s="52">
        <f>I4*0.25</f>
        <v>24.2075</v>
      </c>
      <c r="I4" s="52">
        <v>96.83</v>
      </c>
      <c r="J4" s="52">
        <v>99.31</v>
      </c>
      <c r="K4" s="53" t="s">
        <v>4</v>
      </c>
      <c r="L4" s="52">
        <f>M4*0.25</f>
        <v>25</v>
      </c>
      <c r="M4" s="52">
        <v>100</v>
      </c>
      <c r="N4" s="54">
        <v>4</v>
      </c>
      <c r="O4" s="54" t="s">
        <v>25</v>
      </c>
      <c r="P4" s="53">
        <f>Q4*0.25</f>
        <v>25</v>
      </c>
      <c r="Q4" s="52">
        <v>100</v>
      </c>
      <c r="R4" s="53">
        <v>124.83</v>
      </c>
      <c r="S4" s="53" t="s">
        <v>4</v>
      </c>
      <c r="T4" s="52">
        <f>U4*0.3</f>
        <v>9.183</v>
      </c>
      <c r="U4" s="52">
        <v>30.61</v>
      </c>
      <c r="V4" s="55">
        <v>148.28</v>
      </c>
      <c r="W4" s="53" t="s">
        <v>4</v>
      </c>
      <c r="X4" s="52">
        <f>Y4*0.2</f>
        <v>13.688</v>
      </c>
      <c r="Y4" s="52">
        <v>68.44</v>
      </c>
      <c r="Z4" s="52">
        <v>234.29</v>
      </c>
      <c r="AA4" s="52" t="s">
        <v>4</v>
      </c>
      <c r="AB4" s="52">
        <f>AC4*0.15</f>
        <v>0</v>
      </c>
      <c r="AC4" s="52">
        <v>0</v>
      </c>
      <c r="AD4" s="51">
        <v>1</v>
      </c>
      <c r="AE4" s="52" t="s">
        <v>4</v>
      </c>
      <c r="AF4" s="52">
        <f>AG4*0.15</f>
        <v>15</v>
      </c>
      <c r="AG4" s="52">
        <f>AD4*100</f>
        <v>100</v>
      </c>
      <c r="AH4" s="56">
        <v>7.51</v>
      </c>
      <c r="AI4" s="56" t="s">
        <v>4</v>
      </c>
      <c r="AJ4" s="56">
        <f>AK4*0.2</f>
        <v>2.45</v>
      </c>
      <c r="AK4" s="56">
        <v>12.25</v>
      </c>
      <c r="AL4" s="52">
        <v>122.9</v>
      </c>
      <c r="AM4" s="52" t="s">
        <v>4</v>
      </c>
      <c r="AN4" s="52">
        <f>AO4*0.4</f>
        <v>19.76</v>
      </c>
      <c r="AO4" s="52">
        <v>49.4</v>
      </c>
      <c r="AP4" s="57">
        <v>0</v>
      </c>
      <c r="AQ4" s="52" t="s">
        <v>4</v>
      </c>
      <c r="AR4" s="52">
        <f>AS4*40%</f>
        <v>40</v>
      </c>
      <c r="AS4" s="52">
        <v>100</v>
      </c>
      <c r="AT4" s="51">
        <v>1</v>
      </c>
      <c r="AU4" s="53"/>
      <c r="AV4" s="55">
        <f>AW4*0.2</f>
        <v>20</v>
      </c>
      <c r="AW4" s="55">
        <v>100</v>
      </c>
      <c r="AX4" s="51">
        <v>0</v>
      </c>
      <c r="AY4" s="53" t="s">
        <v>4</v>
      </c>
      <c r="AZ4" s="55">
        <f>BA4*25%</f>
        <v>25</v>
      </c>
      <c r="BA4" s="55">
        <v>100</v>
      </c>
      <c r="BB4" s="53">
        <v>0</v>
      </c>
      <c r="BC4" s="53" t="s">
        <v>4</v>
      </c>
      <c r="BD4" s="55">
        <f>BE4*25%</f>
        <v>25</v>
      </c>
      <c r="BE4" s="55">
        <v>100</v>
      </c>
      <c r="BF4" s="51">
        <v>0</v>
      </c>
      <c r="BG4" s="54" t="s">
        <v>4</v>
      </c>
      <c r="BH4" s="52">
        <f>BI4*20%</f>
        <v>20</v>
      </c>
      <c r="BI4" s="52">
        <v>100</v>
      </c>
      <c r="BJ4" s="54">
        <v>1</v>
      </c>
      <c r="BK4" s="51" t="s">
        <v>26</v>
      </c>
      <c r="BL4" s="52">
        <f>BM4*0.2</f>
        <v>20</v>
      </c>
      <c r="BM4" s="52">
        <v>100</v>
      </c>
      <c r="BN4" s="54">
        <v>1</v>
      </c>
      <c r="BO4" s="51" t="s">
        <v>26</v>
      </c>
      <c r="BP4" s="52">
        <f>BQ4*0.1</f>
        <v>10</v>
      </c>
      <c r="BQ4" s="52">
        <v>100</v>
      </c>
      <c r="BR4" s="54">
        <v>1</v>
      </c>
      <c r="BS4" s="54"/>
      <c r="BT4" s="52">
        <f>BU4*0.25</f>
        <v>25</v>
      </c>
      <c r="BU4" s="52">
        <v>100</v>
      </c>
      <c r="BV4" s="54">
        <v>0</v>
      </c>
      <c r="BW4" s="54"/>
      <c r="BX4" s="52">
        <f>BY4*0.25</f>
        <v>0</v>
      </c>
      <c r="BY4" s="52">
        <v>0</v>
      </c>
      <c r="BZ4" s="54">
        <v>1</v>
      </c>
      <c r="CA4" s="54"/>
      <c r="CB4" s="52">
        <f>CC4*0.25</f>
        <v>25</v>
      </c>
      <c r="CC4" s="52">
        <v>100</v>
      </c>
      <c r="CD4" s="51">
        <v>1</v>
      </c>
      <c r="CE4" s="51"/>
      <c r="CF4" s="52">
        <f>CG4*0.25</f>
        <v>25</v>
      </c>
      <c r="CG4" s="52">
        <v>100</v>
      </c>
      <c r="CH4" s="55">
        <f>D4+H4+L4+P4</f>
        <v>99.2075</v>
      </c>
      <c r="CI4" s="55">
        <f>T4+X4+AB4+AF4+AJ4</f>
        <v>40.321000000000005</v>
      </c>
      <c r="CJ4" s="55">
        <f>AN4+AR4+AV4</f>
        <v>79.76</v>
      </c>
      <c r="CK4" s="58">
        <f>AZ4+BD4+BH4+BL4+BP4</f>
        <v>100</v>
      </c>
      <c r="CL4" s="58">
        <f>BT4+BX4+CB4+CF4</f>
        <v>75</v>
      </c>
      <c r="CM4" s="58">
        <f>CH4*25%</f>
        <v>24.801875</v>
      </c>
      <c r="CN4" s="58">
        <f>CI4*25%</f>
        <v>10.080250000000001</v>
      </c>
      <c r="CO4" s="58">
        <f>CJ4*25%</f>
        <v>19.94</v>
      </c>
      <c r="CP4" s="58">
        <f>CK4*20%</f>
        <v>20</v>
      </c>
      <c r="CQ4" s="58">
        <f>CL4*5%</f>
        <v>3.75</v>
      </c>
      <c r="CR4" s="59">
        <f>CM4+CN4+CO4+CP4+CQ4</f>
        <v>78.572125</v>
      </c>
      <c r="CS4" s="60" t="s">
        <v>63</v>
      </c>
      <c r="CT4" s="60" t="s">
        <v>67</v>
      </c>
    </row>
    <row r="5" spans="1:98" s="73" customFormat="1" ht="15">
      <c r="A5" s="63" t="s">
        <v>30</v>
      </c>
      <c r="B5" s="64">
        <v>1</v>
      </c>
      <c r="C5" s="64" t="s">
        <v>26</v>
      </c>
      <c r="D5" s="65">
        <f t="shared" si="0"/>
        <v>25</v>
      </c>
      <c r="E5" s="65">
        <v>100</v>
      </c>
      <c r="F5" s="66">
        <v>118.17</v>
      </c>
      <c r="G5" s="66" t="s">
        <v>4</v>
      </c>
      <c r="H5" s="65">
        <f aca="true" t="shared" si="1" ref="H5:H13">I5*0.25</f>
        <v>12.9625</v>
      </c>
      <c r="I5" s="65">
        <v>51.85</v>
      </c>
      <c r="J5" s="65">
        <v>52.92</v>
      </c>
      <c r="K5" s="66" t="s">
        <v>4</v>
      </c>
      <c r="L5" s="65">
        <f aca="true" t="shared" si="2" ref="L5:L13">M5*0.25</f>
        <v>8.35</v>
      </c>
      <c r="M5" s="65">
        <v>33.4</v>
      </c>
      <c r="N5" s="67">
        <v>6</v>
      </c>
      <c r="O5" s="67" t="s">
        <v>25</v>
      </c>
      <c r="P5" s="66">
        <f aca="true" t="shared" si="3" ref="P5:P13">Q5*0.25</f>
        <v>0</v>
      </c>
      <c r="Q5" s="65">
        <v>0</v>
      </c>
      <c r="R5" s="65">
        <v>174.8</v>
      </c>
      <c r="S5" s="66" t="s">
        <v>4</v>
      </c>
      <c r="T5" s="65">
        <f aca="true" t="shared" si="4" ref="T5:T13">U5*0.3</f>
        <v>16.445999999999998</v>
      </c>
      <c r="U5" s="65">
        <v>54.82</v>
      </c>
      <c r="V5" s="68">
        <v>171.29</v>
      </c>
      <c r="W5" s="66" t="s">
        <v>4</v>
      </c>
      <c r="X5" s="65">
        <f aca="true" t="shared" si="5" ref="X5:X13">Y5*0.2</f>
        <v>18.142</v>
      </c>
      <c r="Y5" s="65">
        <v>90.71</v>
      </c>
      <c r="Z5" s="65">
        <v>94.42</v>
      </c>
      <c r="AA5" s="65" t="s">
        <v>4</v>
      </c>
      <c r="AB5" s="65">
        <f aca="true" t="shared" si="6" ref="AB5:AB13">AC5*0.15</f>
        <v>11.109</v>
      </c>
      <c r="AC5" s="65">
        <v>74.06</v>
      </c>
      <c r="AD5" s="64">
        <v>1</v>
      </c>
      <c r="AE5" s="65" t="s">
        <v>4</v>
      </c>
      <c r="AF5" s="65">
        <f aca="true" t="shared" si="7" ref="AF5:AF13">AG5*0.15</f>
        <v>15</v>
      </c>
      <c r="AG5" s="65">
        <f aca="true" t="shared" si="8" ref="AG5:AG13">AD5*100</f>
        <v>100</v>
      </c>
      <c r="AH5" s="69">
        <v>10.66</v>
      </c>
      <c r="AI5" s="69" t="s">
        <v>4</v>
      </c>
      <c r="AJ5" s="69">
        <f aca="true" t="shared" si="9" ref="AJ5:AJ13">AK5*0.2</f>
        <v>4.45</v>
      </c>
      <c r="AK5" s="69">
        <v>22.25</v>
      </c>
      <c r="AL5" s="65">
        <v>131.77</v>
      </c>
      <c r="AM5" s="65" t="s">
        <v>4</v>
      </c>
      <c r="AN5" s="65">
        <f aca="true" t="shared" si="10" ref="AN5:AN13">AO5*0.4</f>
        <v>16.956</v>
      </c>
      <c r="AO5" s="65">
        <v>42.39</v>
      </c>
      <c r="AP5" s="70">
        <v>0</v>
      </c>
      <c r="AQ5" s="65" t="s">
        <v>4</v>
      </c>
      <c r="AR5" s="65">
        <f aca="true" t="shared" si="11" ref="AR5:AR13">AS5*40%</f>
        <v>40</v>
      </c>
      <c r="AS5" s="65">
        <v>100</v>
      </c>
      <c r="AT5" s="64">
        <v>1</v>
      </c>
      <c r="AU5" s="66"/>
      <c r="AV5" s="68">
        <f aca="true" t="shared" si="12" ref="AV5:AV13">AW5*0.2</f>
        <v>20</v>
      </c>
      <c r="AW5" s="68">
        <v>100</v>
      </c>
      <c r="AX5" s="64">
        <v>0</v>
      </c>
      <c r="AY5" s="66" t="s">
        <v>4</v>
      </c>
      <c r="AZ5" s="68">
        <f aca="true" t="shared" si="13" ref="AZ5:AZ13">BA5*25%</f>
        <v>25</v>
      </c>
      <c r="BA5" s="68">
        <v>100</v>
      </c>
      <c r="BB5" s="64">
        <v>0</v>
      </c>
      <c r="BC5" s="66" t="s">
        <v>4</v>
      </c>
      <c r="BD5" s="68">
        <f aca="true" t="shared" si="14" ref="BD5:BD13">BE5*25%</f>
        <v>25</v>
      </c>
      <c r="BE5" s="68">
        <v>100</v>
      </c>
      <c r="BF5" s="64">
        <v>0</v>
      </c>
      <c r="BG5" s="67" t="s">
        <v>4</v>
      </c>
      <c r="BH5" s="65">
        <f aca="true" t="shared" si="15" ref="BH5:BH13">BI5*20%</f>
        <v>20</v>
      </c>
      <c r="BI5" s="65">
        <v>100</v>
      </c>
      <c r="BJ5" s="67">
        <v>1</v>
      </c>
      <c r="BK5" s="64" t="s">
        <v>26</v>
      </c>
      <c r="BL5" s="65">
        <f aca="true" t="shared" si="16" ref="BL5:BL13">BM5*0.2</f>
        <v>20</v>
      </c>
      <c r="BM5" s="65">
        <v>100</v>
      </c>
      <c r="BN5" s="67">
        <v>1</v>
      </c>
      <c r="BO5" s="64" t="s">
        <v>26</v>
      </c>
      <c r="BP5" s="65">
        <f aca="true" t="shared" si="17" ref="BP5:BP13">BQ5*0.1</f>
        <v>10</v>
      </c>
      <c r="BQ5" s="65">
        <v>100</v>
      </c>
      <c r="BR5" s="67">
        <v>1</v>
      </c>
      <c r="BS5" s="67"/>
      <c r="BT5" s="65">
        <f aca="true" t="shared" si="18" ref="BT5:BT13">BU5*0.25</f>
        <v>25</v>
      </c>
      <c r="BU5" s="65">
        <v>100</v>
      </c>
      <c r="BV5" s="67">
        <v>0</v>
      </c>
      <c r="BW5" s="67"/>
      <c r="BX5" s="65">
        <f aca="true" t="shared" si="19" ref="BX5:BX13">BY5*0.25</f>
        <v>0</v>
      </c>
      <c r="BY5" s="65">
        <v>0</v>
      </c>
      <c r="BZ5" s="67">
        <v>0</v>
      </c>
      <c r="CA5" s="67"/>
      <c r="CB5" s="65">
        <f aca="true" t="shared" si="20" ref="CB5:CB13">CC5*0.25</f>
        <v>0</v>
      </c>
      <c r="CC5" s="65">
        <v>0</v>
      </c>
      <c r="CD5" s="64">
        <v>1</v>
      </c>
      <c r="CE5" s="64"/>
      <c r="CF5" s="65">
        <f aca="true" t="shared" si="21" ref="CF5:CF13">CG5*0.25</f>
        <v>25</v>
      </c>
      <c r="CG5" s="65">
        <v>100</v>
      </c>
      <c r="CH5" s="68">
        <f aca="true" t="shared" si="22" ref="CH5:CH13">D5+H5+L5+P5</f>
        <v>46.3125</v>
      </c>
      <c r="CI5" s="68">
        <f aca="true" t="shared" si="23" ref="CI5:CI13">T5+X5+AB5+AF5+AJ5</f>
        <v>65.14699999999999</v>
      </c>
      <c r="CJ5" s="68">
        <f aca="true" t="shared" si="24" ref="CJ5:CJ13">AN5+AR5+AV5</f>
        <v>76.956</v>
      </c>
      <c r="CK5" s="71">
        <f aca="true" t="shared" si="25" ref="CK5:CK13">AZ5+BD5+BH5+BL5+BP5</f>
        <v>100</v>
      </c>
      <c r="CL5" s="71">
        <f aca="true" t="shared" si="26" ref="CL5:CL13">BT5+BX5+CB5+CF5</f>
        <v>50</v>
      </c>
      <c r="CM5" s="71">
        <f aca="true" t="shared" si="27" ref="CM5:CM13">CH5*25%</f>
        <v>11.578125</v>
      </c>
      <c r="CN5" s="71">
        <f aca="true" t="shared" si="28" ref="CN5:CN13">CI5*25%</f>
        <v>16.286749999999998</v>
      </c>
      <c r="CO5" s="71">
        <f aca="true" t="shared" si="29" ref="CO5:CO13">CJ5*25%</f>
        <v>19.239</v>
      </c>
      <c r="CP5" s="71">
        <f aca="true" t="shared" si="30" ref="CP5:CP13">CK5*20%</f>
        <v>20</v>
      </c>
      <c r="CQ5" s="71">
        <f aca="true" t="shared" si="31" ref="CQ5:CQ13">CL5*5%</f>
        <v>2.5</v>
      </c>
      <c r="CR5" s="72">
        <f aca="true" t="shared" si="32" ref="CR5:CR13">CM5+CN5+CO5+CP5+CQ5</f>
        <v>69.603875</v>
      </c>
      <c r="CS5" s="73" t="s">
        <v>64</v>
      </c>
      <c r="CT5" s="73" t="s">
        <v>71</v>
      </c>
    </row>
    <row r="6" spans="1:98" s="60" customFormat="1" ht="15">
      <c r="A6" s="61" t="s">
        <v>31</v>
      </c>
      <c r="B6" s="51">
        <v>1</v>
      </c>
      <c r="C6" s="51" t="s">
        <v>26</v>
      </c>
      <c r="D6" s="52">
        <f t="shared" si="0"/>
        <v>25</v>
      </c>
      <c r="E6" s="52">
        <v>100</v>
      </c>
      <c r="F6" s="53">
        <v>18.56</v>
      </c>
      <c r="G6" s="53" t="s">
        <v>4</v>
      </c>
      <c r="H6" s="52">
        <f t="shared" si="1"/>
        <v>25</v>
      </c>
      <c r="I6" s="52">
        <v>100</v>
      </c>
      <c r="J6" s="52">
        <v>51.46</v>
      </c>
      <c r="K6" s="53" t="s">
        <v>4</v>
      </c>
      <c r="L6" s="52">
        <f t="shared" si="2"/>
        <v>7.825</v>
      </c>
      <c r="M6" s="52">
        <v>31.3</v>
      </c>
      <c r="N6" s="54">
        <v>4</v>
      </c>
      <c r="O6" s="54" t="s">
        <v>25</v>
      </c>
      <c r="P6" s="53">
        <f t="shared" si="3"/>
        <v>25</v>
      </c>
      <c r="Q6" s="52">
        <v>100</v>
      </c>
      <c r="R6" s="53">
        <v>113.45</v>
      </c>
      <c r="S6" s="53" t="s">
        <v>4</v>
      </c>
      <c r="T6" s="52">
        <f t="shared" si="4"/>
        <v>7.526999999999999</v>
      </c>
      <c r="U6" s="52">
        <v>25.09</v>
      </c>
      <c r="V6" s="55">
        <v>100.93</v>
      </c>
      <c r="W6" s="53" t="s">
        <v>4</v>
      </c>
      <c r="X6" s="52">
        <f t="shared" si="5"/>
        <v>4.522</v>
      </c>
      <c r="Y6" s="52">
        <v>22.61</v>
      </c>
      <c r="Z6" s="52">
        <v>65.4</v>
      </c>
      <c r="AA6" s="52" t="s">
        <v>4</v>
      </c>
      <c r="AB6" s="52">
        <f t="shared" si="6"/>
        <v>13.413</v>
      </c>
      <c r="AC6" s="52">
        <v>89.42</v>
      </c>
      <c r="AD6" s="51">
        <v>1</v>
      </c>
      <c r="AE6" s="52" t="s">
        <v>4</v>
      </c>
      <c r="AF6" s="52">
        <f t="shared" si="7"/>
        <v>15</v>
      </c>
      <c r="AG6" s="52">
        <f t="shared" si="8"/>
        <v>100</v>
      </c>
      <c r="AH6" s="56">
        <v>9.09</v>
      </c>
      <c r="AI6" s="56" t="s">
        <v>4</v>
      </c>
      <c r="AJ6" s="56">
        <f t="shared" si="9"/>
        <v>3.4520000000000004</v>
      </c>
      <c r="AK6" s="56">
        <v>17.26</v>
      </c>
      <c r="AL6" s="52">
        <v>120.2</v>
      </c>
      <c r="AM6" s="52" t="s">
        <v>4</v>
      </c>
      <c r="AN6" s="52">
        <f t="shared" si="10"/>
        <v>20.612000000000002</v>
      </c>
      <c r="AO6" s="52">
        <v>51.53</v>
      </c>
      <c r="AP6" s="57">
        <v>0</v>
      </c>
      <c r="AQ6" s="52" t="s">
        <v>4</v>
      </c>
      <c r="AR6" s="52">
        <f t="shared" si="11"/>
        <v>40</v>
      </c>
      <c r="AS6" s="52">
        <v>100</v>
      </c>
      <c r="AT6" s="51">
        <v>1</v>
      </c>
      <c r="AU6" s="53"/>
      <c r="AV6" s="55">
        <f t="shared" si="12"/>
        <v>20</v>
      </c>
      <c r="AW6" s="55">
        <v>100</v>
      </c>
      <c r="AX6" s="51">
        <v>0</v>
      </c>
      <c r="AY6" s="53" t="s">
        <v>4</v>
      </c>
      <c r="AZ6" s="55">
        <f t="shared" si="13"/>
        <v>25</v>
      </c>
      <c r="BA6" s="55">
        <v>100</v>
      </c>
      <c r="BB6" s="53">
        <v>0</v>
      </c>
      <c r="BC6" s="53" t="s">
        <v>4</v>
      </c>
      <c r="BD6" s="55">
        <f t="shared" si="14"/>
        <v>25</v>
      </c>
      <c r="BE6" s="55">
        <v>100</v>
      </c>
      <c r="BF6" s="51">
        <v>0</v>
      </c>
      <c r="BG6" s="54" t="s">
        <v>4</v>
      </c>
      <c r="BH6" s="52">
        <f t="shared" si="15"/>
        <v>20</v>
      </c>
      <c r="BI6" s="52">
        <v>100</v>
      </c>
      <c r="BJ6" s="54">
        <v>1</v>
      </c>
      <c r="BK6" s="51" t="s">
        <v>26</v>
      </c>
      <c r="BL6" s="52">
        <f t="shared" si="16"/>
        <v>20</v>
      </c>
      <c r="BM6" s="52">
        <v>100</v>
      </c>
      <c r="BN6" s="54">
        <v>1</v>
      </c>
      <c r="BO6" s="51" t="s">
        <v>26</v>
      </c>
      <c r="BP6" s="52">
        <f t="shared" si="17"/>
        <v>10</v>
      </c>
      <c r="BQ6" s="52">
        <v>100</v>
      </c>
      <c r="BR6" s="54">
        <v>1</v>
      </c>
      <c r="BS6" s="54"/>
      <c r="BT6" s="52">
        <f t="shared" si="18"/>
        <v>25</v>
      </c>
      <c r="BU6" s="52">
        <v>100</v>
      </c>
      <c r="BV6" s="54">
        <v>0</v>
      </c>
      <c r="BW6" s="54"/>
      <c r="BX6" s="52">
        <f t="shared" si="19"/>
        <v>0</v>
      </c>
      <c r="BY6" s="52">
        <v>0</v>
      </c>
      <c r="BZ6" s="54">
        <v>0</v>
      </c>
      <c r="CA6" s="54"/>
      <c r="CB6" s="52">
        <f t="shared" si="20"/>
        <v>0</v>
      </c>
      <c r="CC6" s="52">
        <v>0</v>
      </c>
      <c r="CD6" s="51">
        <v>1</v>
      </c>
      <c r="CE6" s="51"/>
      <c r="CF6" s="52">
        <f t="shared" si="21"/>
        <v>25</v>
      </c>
      <c r="CG6" s="52">
        <v>100</v>
      </c>
      <c r="CH6" s="55">
        <f t="shared" si="22"/>
        <v>82.825</v>
      </c>
      <c r="CI6" s="55">
        <f t="shared" si="23"/>
        <v>43.914</v>
      </c>
      <c r="CJ6" s="55">
        <f t="shared" si="24"/>
        <v>80.612</v>
      </c>
      <c r="CK6" s="58">
        <f t="shared" si="25"/>
        <v>100</v>
      </c>
      <c r="CL6" s="58">
        <f t="shared" si="26"/>
        <v>50</v>
      </c>
      <c r="CM6" s="58">
        <f t="shared" si="27"/>
        <v>20.70625</v>
      </c>
      <c r="CN6" s="58">
        <f t="shared" si="28"/>
        <v>10.9785</v>
      </c>
      <c r="CO6" s="58">
        <f t="shared" si="29"/>
        <v>20.153</v>
      </c>
      <c r="CP6" s="58">
        <f t="shared" si="30"/>
        <v>20</v>
      </c>
      <c r="CQ6" s="58">
        <f t="shared" si="31"/>
        <v>2.5</v>
      </c>
      <c r="CR6" s="59">
        <f t="shared" si="32"/>
        <v>74.33775</v>
      </c>
      <c r="CS6" s="60" t="s">
        <v>65</v>
      </c>
      <c r="CT6" s="60" t="s">
        <v>69</v>
      </c>
    </row>
    <row r="7" spans="1:98" ht="15">
      <c r="A7" s="8" t="s">
        <v>32</v>
      </c>
      <c r="B7" s="9">
        <v>1</v>
      </c>
      <c r="C7" s="9" t="s">
        <v>26</v>
      </c>
      <c r="D7" s="6">
        <f t="shared" si="0"/>
        <v>25</v>
      </c>
      <c r="E7" s="6">
        <v>100</v>
      </c>
      <c r="F7" s="10">
        <v>23.14</v>
      </c>
      <c r="G7" s="10" t="s">
        <v>4</v>
      </c>
      <c r="H7" s="6">
        <f t="shared" si="1"/>
        <v>24.4475</v>
      </c>
      <c r="I7" s="6">
        <v>97.79</v>
      </c>
      <c r="J7" s="6">
        <v>47.26</v>
      </c>
      <c r="K7" s="10" t="s">
        <v>4</v>
      </c>
      <c r="L7" s="6">
        <f t="shared" si="2"/>
        <v>6.3175</v>
      </c>
      <c r="M7" s="6">
        <v>25.27</v>
      </c>
      <c r="N7" s="11">
        <v>5</v>
      </c>
      <c r="O7" s="11" t="s">
        <v>25</v>
      </c>
      <c r="P7" s="10">
        <f t="shared" si="3"/>
        <v>0</v>
      </c>
      <c r="Q7" s="6">
        <v>0</v>
      </c>
      <c r="R7" s="10">
        <v>61.66</v>
      </c>
      <c r="S7" s="10" t="s">
        <v>4</v>
      </c>
      <c r="T7" s="6">
        <f t="shared" si="4"/>
        <v>0</v>
      </c>
      <c r="U7" s="6">
        <v>0</v>
      </c>
      <c r="V7" s="13">
        <v>77.57</v>
      </c>
      <c r="W7" s="10" t="s">
        <v>4</v>
      </c>
      <c r="X7" s="6">
        <f t="shared" si="5"/>
        <v>0</v>
      </c>
      <c r="Y7" s="6">
        <v>0</v>
      </c>
      <c r="Z7" s="6">
        <v>135.62</v>
      </c>
      <c r="AA7" s="6" t="s">
        <v>4</v>
      </c>
      <c r="AB7" s="6">
        <f t="shared" si="6"/>
        <v>7.836</v>
      </c>
      <c r="AC7" s="6">
        <v>52.24</v>
      </c>
      <c r="AD7" s="9">
        <v>1</v>
      </c>
      <c r="AE7" s="6" t="s">
        <v>4</v>
      </c>
      <c r="AF7" s="6">
        <f t="shared" si="7"/>
        <v>15</v>
      </c>
      <c r="AG7" s="6">
        <f t="shared" si="8"/>
        <v>100</v>
      </c>
      <c r="AH7" s="49">
        <v>4.32</v>
      </c>
      <c r="AI7" s="49" t="s">
        <v>4</v>
      </c>
      <c r="AJ7" s="49">
        <f t="shared" si="9"/>
        <v>0.426</v>
      </c>
      <c r="AK7" s="49">
        <v>2.13</v>
      </c>
      <c r="AL7" s="6">
        <v>121.39</v>
      </c>
      <c r="AM7" s="6" t="s">
        <v>4</v>
      </c>
      <c r="AN7" s="6">
        <f t="shared" si="10"/>
        <v>20.236000000000004</v>
      </c>
      <c r="AO7" s="6">
        <v>50.59</v>
      </c>
      <c r="AP7" s="20">
        <v>0</v>
      </c>
      <c r="AQ7" s="6" t="s">
        <v>4</v>
      </c>
      <c r="AR7" s="6">
        <f t="shared" si="11"/>
        <v>40</v>
      </c>
      <c r="AS7" s="6">
        <v>100</v>
      </c>
      <c r="AT7" s="9">
        <v>0</v>
      </c>
      <c r="AU7" s="10"/>
      <c r="AV7" s="13">
        <f t="shared" si="12"/>
        <v>0</v>
      </c>
      <c r="AW7" s="13">
        <v>0</v>
      </c>
      <c r="AX7" s="9">
        <v>0</v>
      </c>
      <c r="AY7" s="10" t="s">
        <v>4</v>
      </c>
      <c r="AZ7" s="13">
        <f t="shared" si="13"/>
        <v>25</v>
      </c>
      <c r="BA7" s="13">
        <v>100</v>
      </c>
      <c r="BB7" s="10">
        <v>0</v>
      </c>
      <c r="BC7" s="10" t="s">
        <v>4</v>
      </c>
      <c r="BD7" s="13">
        <f t="shared" si="14"/>
        <v>25</v>
      </c>
      <c r="BE7" s="13">
        <v>100</v>
      </c>
      <c r="BF7" s="9">
        <v>0</v>
      </c>
      <c r="BG7" s="11" t="s">
        <v>4</v>
      </c>
      <c r="BH7" s="6">
        <f t="shared" si="15"/>
        <v>20</v>
      </c>
      <c r="BI7" s="6">
        <v>100</v>
      </c>
      <c r="BJ7" s="11">
        <v>1</v>
      </c>
      <c r="BK7" s="9" t="s">
        <v>26</v>
      </c>
      <c r="BL7" s="6">
        <f t="shared" si="16"/>
        <v>20</v>
      </c>
      <c r="BM7" s="6">
        <v>100</v>
      </c>
      <c r="BN7" s="11">
        <v>1</v>
      </c>
      <c r="BO7" s="9" t="s">
        <v>26</v>
      </c>
      <c r="BP7" s="6">
        <f t="shared" si="17"/>
        <v>10</v>
      </c>
      <c r="BQ7" s="6">
        <v>100</v>
      </c>
      <c r="BR7" s="11">
        <v>1</v>
      </c>
      <c r="BS7" s="11"/>
      <c r="BT7" s="6">
        <f t="shared" si="18"/>
        <v>25</v>
      </c>
      <c r="BU7" s="6">
        <v>100</v>
      </c>
      <c r="BV7" s="11">
        <v>0</v>
      </c>
      <c r="BW7" s="11"/>
      <c r="BX7" s="6">
        <f t="shared" si="19"/>
        <v>0</v>
      </c>
      <c r="BY7" s="6">
        <v>0</v>
      </c>
      <c r="BZ7" s="11">
        <v>0</v>
      </c>
      <c r="CA7" s="11"/>
      <c r="CB7" s="6">
        <f t="shared" si="20"/>
        <v>0</v>
      </c>
      <c r="CC7" s="6">
        <v>0</v>
      </c>
      <c r="CD7" s="9">
        <v>1</v>
      </c>
      <c r="CE7" s="9"/>
      <c r="CF7" s="6">
        <f t="shared" si="21"/>
        <v>25</v>
      </c>
      <c r="CG7" s="6">
        <v>100</v>
      </c>
      <c r="CH7" s="13">
        <f t="shared" si="22"/>
        <v>55.76500000000001</v>
      </c>
      <c r="CI7" s="13">
        <f t="shared" si="23"/>
        <v>23.261999999999997</v>
      </c>
      <c r="CJ7" s="13">
        <f t="shared" si="24"/>
        <v>60.236000000000004</v>
      </c>
      <c r="CK7" s="14">
        <f t="shared" si="25"/>
        <v>100</v>
      </c>
      <c r="CL7" s="14">
        <f t="shared" si="26"/>
        <v>50</v>
      </c>
      <c r="CM7" s="14">
        <f t="shared" si="27"/>
        <v>13.941250000000002</v>
      </c>
      <c r="CN7" s="14">
        <f t="shared" si="28"/>
        <v>5.815499999999999</v>
      </c>
      <c r="CO7" s="14">
        <f t="shared" si="29"/>
        <v>15.059000000000001</v>
      </c>
      <c r="CP7" s="14">
        <f t="shared" si="30"/>
        <v>20</v>
      </c>
      <c r="CQ7" s="14">
        <f t="shared" si="31"/>
        <v>2.5</v>
      </c>
      <c r="CR7" s="15">
        <f t="shared" si="32"/>
        <v>57.31575</v>
      </c>
      <c r="CS7" s="12" t="s">
        <v>66</v>
      </c>
      <c r="CT7" s="12" t="s">
        <v>68</v>
      </c>
    </row>
    <row r="8" spans="1:98" s="60" customFormat="1" ht="14.25" customHeight="1">
      <c r="A8" s="61" t="s">
        <v>33</v>
      </c>
      <c r="B8" s="51">
        <v>1</v>
      </c>
      <c r="C8" s="51" t="s">
        <v>26</v>
      </c>
      <c r="D8" s="52">
        <f t="shared" si="0"/>
        <v>25</v>
      </c>
      <c r="E8" s="52">
        <v>100</v>
      </c>
      <c r="F8" s="53">
        <v>162.4</v>
      </c>
      <c r="G8" s="53" t="s">
        <v>4</v>
      </c>
      <c r="H8" s="52">
        <f t="shared" si="1"/>
        <v>7.6175</v>
      </c>
      <c r="I8" s="52">
        <v>30.47</v>
      </c>
      <c r="J8" s="52">
        <v>40.03</v>
      </c>
      <c r="K8" s="53" t="s">
        <v>4</v>
      </c>
      <c r="L8" s="52">
        <f t="shared" si="2"/>
        <v>3.7225</v>
      </c>
      <c r="M8" s="52">
        <v>14.89</v>
      </c>
      <c r="N8" s="54">
        <v>4</v>
      </c>
      <c r="O8" s="54" t="s">
        <v>25</v>
      </c>
      <c r="P8" s="53">
        <f t="shared" si="3"/>
        <v>25</v>
      </c>
      <c r="Q8" s="52">
        <v>100</v>
      </c>
      <c r="R8" s="53">
        <v>268.06</v>
      </c>
      <c r="S8" s="53" t="s">
        <v>4</v>
      </c>
      <c r="T8" s="52">
        <f t="shared" si="4"/>
        <v>30</v>
      </c>
      <c r="U8" s="52">
        <v>100</v>
      </c>
      <c r="V8" s="55">
        <v>180.89</v>
      </c>
      <c r="W8" s="53" t="s">
        <v>4</v>
      </c>
      <c r="X8" s="52">
        <f t="shared" si="5"/>
        <v>20</v>
      </c>
      <c r="Y8" s="52">
        <v>100</v>
      </c>
      <c r="Z8" s="52">
        <v>45.42</v>
      </c>
      <c r="AA8" s="52" t="s">
        <v>4</v>
      </c>
      <c r="AB8" s="52">
        <f t="shared" si="6"/>
        <v>15</v>
      </c>
      <c r="AC8" s="52">
        <v>100</v>
      </c>
      <c r="AD8" s="51">
        <v>1</v>
      </c>
      <c r="AE8" s="52" t="s">
        <v>4</v>
      </c>
      <c r="AF8" s="52">
        <f t="shared" si="7"/>
        <v>15</v>
      </c>
      <c r="AG8" s="52">
        <f t="shared" si="8"/>
        <v>100</v>
      </c>
      <c r="AH8" s="56">
        <v>16.51</v>
      </c>
      <c r="AI8" s="56" t="s">
        <v>4</v>
      </c>
      <c r="AJ8" s="56">
        <f t="shared" si="9"/>
        <v>8.162</v>
      </c>
      <c r="AK8" s="56">
        <v>40.81</v>
      </c>
      <c r="AL8" s="52">
        <v>125.35</v>
      </c>
      <c r="AM8" s="52" t="s">
        <v>4</v>
      </c>
      <c r="AN8" s="52">
        <f t="shared" si="10"/>
        <v>18.984</v>
      </c>
      <c r="AO8" s="52">
        <v>47.46</v>
      </c>
      <c r="AP8" s="57">
        <v>0</v>
      </c>
      <c r="AQ8" s="52" t="s">
        <v>4</v>
      </c>
      <c r="AR8" s="52">
        <f t="shared" si="11"/>
        <v>40</v>
      </c>
      <c r="AS8" s="52">
        <v>100</v>
      </c>
      <c r="AT8" s="51">
        <v>0</v>
      </c>
      <c r="AU8" s="53"/>
      <c r="AV8" s="55">
        <f t="shared" si="12"/>
        <v>0</v>
      </c>
      <c r="AW8" s="55">
        <v>0</v>
      </c>
      <c r="AX8" s="51">
        <v>0</v>
      </c>
      <c r="AY8" s="53" t="s">
        <v>4</v>
      </c>
      <c r="AZ8" s="55">
        <f t="shared" si="13"/>
        <v>25</v>
      </c>
      <c r="BA8" s="55">
        <v>100</v>
      </c>
      <c r="BB8" s="53">
        <v>0</v>
      </c>
      <c r="BC8" s="53" t="s">
        <v>4</v>
      </c>
      <c r="BD8" s="55">
        <f t="shared" si="14"/>
        <v>25</v>
      </c>
      <c r="BE8" s="55">
        <v>100</v>
      </c>
      <c r="BF8" s="51">
        <v>0</v>
      </c>
      <c r="BG8" s="54" t="s">
        <v>4</v>
      </c>
      <c r="BH8" s="52">
        <f t="shared" si="15"/>
        <v>20</v>
      </c>
      <c r="BI8" s="52">
        <v>100</v>
      </c>
      <c r="BJ8" s="54">
        <v>1</v>
      </c>
      <c r="BK8" s="51" t="s">
        <v>26</v>
      </c>
      <c r="BL8" s="52">
        <f t="shared" si="16"/>
        <v>20</v>
      </c>
      <c r="BM8" s="52">
        <v>100</v>
      </c>
      <c r="BN8" s="54">
        <v>1</v>
      </c>
      <c r="BO8" s="51" t="s">
        <v>26</v>
      </c>
      <c r="BP8" s="52">
        <f t="shared" si="17"/>
        <v>10</v>
      </c>
      <c r="BQ8" s="52">
        <v>100</v>
      </c>
      <c r="BR8" s="54">
        <v>1</v>
      </c>
      <c r="BS8" s="54"/>
      <c r="BT8" s="52">
        <f t="shared" si="18"/>
        <v>25</v>
      </c>
      <c r="BU8" s="52">
        <v>100</v>
      </c>
      <c r="BV8" s="54">
        <v>0</v>
      </c>
      <c r="BW8" s="54"/>
      <c r="BX8" s="52">
        <f t="shared" si="19"/>
        <v>0</v>
      </c>
      <c r="BY8" s="52">
        <v>0</v>
      </c>
      <c r="BZ8" s="54">
        <v>0</v>
      </c>
      <c r="CA8" s="54"/>
      <c r="CB8" s="52">
        <f t="shared" si="20"/>
        <v>0</v>
      </c>
      <c r="CC8" s="52">
        <v>0</v>
      </c>
      <c r="CD8" s="51">
        <v>1</v>
      </c>
      <c r="CE8" s="51"/>
      <c r="CF8" s="52">
        <f t="shared" si="21"/>
        <v>25</v>
      </c>
      <c r="CG8" s="52">
        <v>100</v>
      </c>
      <c r="CH8" s="55">
        <f t="shared" si="22"/>
        <v>61.34</v>
      </c>
      <c r="CI8" s="55">
        <f t="shared" si="23"/>
        <v>88.162</v>
      </c>
      <c r="CJ8" s="55">
        <f t="shared" si="24"/>
        <v>58.984</v>
      </c>
      <c r="CK8" s="58">
        <f t="shared" si="25"/>
        <v>100</v>
      </c>
      <c r="CL8" s="58">
        <f t="shared" si="26"/>
        <v>50</v>
      </c>
      <c r="CM8" s="58">
        <f t="shared" si="27"/>
        <v>15.335</v>
      </c>
      <c r="CN8" s="58">
        <f t="shared" si="28"/>
        <v>22.0405</v>
      </c>
      <c r="CO8" s="58">
        <f t="shared" si="29"/>
        <v>14.746</v>
      </c>
      <c r="CP8" s="58">
        <f t="shared" si="30"/>
        <v>20</v>
      </c>
      <c r="CQ8" s="58">
        <f t="shared" si="31"/>
        <v>2.5</v>
      </c>
      <c r="CR8" s="59">
        <f t="shared" si="32"/>
        <v>74.6215</v>
      </c>
      <c r="CS8" s="60" t="s">
        <v>65</v>
      </c>
      <c r="CT8" s="60" t="s">
        <v>68</v>
      </c>
    </row>
    <row r="9" spans="1:98" s="73" customFormat="1" ht="15">
      <c r="A9" s="63" t="s">
        <v>34</v>
      </c>
      <c r="B9" s="64">
        <v>1</v>
      </c>
      <c r="C9" s="64" t="s">
        <v>26</v>
      </c>
      <c r="D9" s="65">
        <f t="shared" si="0"/>
        <v>25</v>
      </c>
      <c r="E9" s="65">
        <v>100</v>
      </c>
      <c r="F9" s="66">
        <v>53.74</v>
      </c>
      <c r="G9" s="66" t="s">
        <v>4</v>
      </c>
      <c r="H9" s="65">
        <f t="shared" si="1"/>
        <v>20.75</v>
      </c>
      <c r="I9" s="65">
        <v>83</v>
      </c>
      <c r="J9" s="65">
        <v>44.06</v>
      </c>
      <c r="K9" s="66" t="s">
        <v>4</v>
      </c>
      <c r="L9" s="65">
        <f t="shared" si="2"/>
        <v>5.1675</v>
      </c>
      <c r="M9" s="65">
        <v>20.67</v>
      </c>
      <c r="N9" s="67">
        <v>3</v>
      </c>
      <c r="O9" s="67" t="s">
        <v>25</v>
      </c>
      <c r="P9" s="66">
        <f t="shared" si="3"/>
        <v>25</v>
      </c>
      <c r="Q9" s="65">
        <v>100</v>
      </c>
      <c r="R9" s="66">
        <v>125.51</v>
      </c>
      <c r="S9" s="66" t="s">
        <v>4</v>
      </c>
      <c r="T9" s="65">
        <f t="shared" si="4"/>
        <v>9.282</v>
      </c>
      <c r="U9" s="65">
        <v>30.94</v>
      </c>
      <c r="V9" s="68">
        <v>117.79</v>
      </c>
      <c r="W9" s="66" t="s">
        <v>4</v>
      </c>
      <c r="X9" s="65">
        <f t="shared" si="5"/>
        <v>7.7860000000000005</v>
      </c>
      <c r="Y9" s="65">
        <v>38.93</v>
      </c>
      <c r="Z9" s="65">
        <v>83.45</v>
      </c>
      <c r="AA9" s="65" t="s">
        <v>4</v>
      </c>
      <c r="AB9" s="65">
        <f t="shared" si="6"/>
        <v>11.979</v>
      </c>
      <c r="AC9" s="65">
        <v>79.86</v>
      </c>
      <c r="AD9" s="64">
        <v>0</v>
      </c>
      <c r="AE9" s="65" t="s">
        <v>4</v>
      </c>
      <c r="AF9" s="65">
        <f t="shared" si="7"/>
        <v>0</v>
      </c>
      <c r="AG9" s="65">
        <f t="shared" si="8"/>
        <v>0</v>
      </c>
      <c r="AH9" s="69">
        <v>13.16</v>
      </c>
      <c r="AI9" s="69" t="s">
        <v>4</v>
      </c>
      <c r="AJ9" s="69">
        <f t="shared" si="9"/>
        <v>6.0360000000000005</v>
      </c>
      <c r="AK9" s="69">
        <v>30.18</v>
      </c>
      <c r="AL9" s="65">
        <v>166.21</v>
      </c>
      <c r="AM9" s="65" t="s">
        <v>4</v>
      </c>
      <c r="AN9" s="65">
        <f t="shared" si="10"/>
        <v>6.064</v>
      </c>
      <c r="AO9" s="65">
        <v>15.16</v>
      </c>
      <c r="AP9" s="70">
        <v>0</v>
      </c>
      <c r="AQ9" s="65" t="s">
        <v>4</v>
      </c>
      <c r="AR9" s="65">
        <f t="shared" si="11"/>
        <v>40</v>
      </c>
      <c r="AS9" s="65">
        <v>100</v>
      </c>
      <c r="AT9" s="64">
        <v>1</v>
      </c>
      <c r="AU9" s="66"/>
      <c r="AV9" s="68">
        <f t="shared" si="12"/>
        <v>20</v>
      </c>
      <c r="AW9" s="68">
        <v>100</v>
      </c>
      <c r="AX9" s="64">
        <v>0</v>
      </c>
      <c r="AY9" s="66" t="s">
        <v>4</v>
      </c>
      <c r="AZ9" s="68">
        <f t="shared" si="13"/>
        <v>25</v>
      </c>
      <c r="BA9" s="68">
        <v>100</v>
      </c>
      <c r="BB9" s="66">
        <v>0</v>
      </c>
      <c r="BC9" s="66" t="s">
        <v>4</v>
      </c>
      <c r="BD9" s="68">
        <f t="shared" si="14"/>
        <v>25</v>
      </c>
      <c r="BE9" s="68">
        <v>100</v>
      </c>
      <c r="BF9" s="64">
        <v>0</v>
      </c>
      <c r="BG9" s="67" t="s">
        <v>4</v>
      </c>
      <c r="BH9" s="65">
        <f t="shared" si="15"/>
        <v>20</v>
      </c>
      <c r="BI9" s="65">
        <v>100</v>
      </c>
      <c r="BJ9" s="67">
        <v>1</v>
      </c>
      <c r="BK9" s="64" t="s">
        <v>26</v>
      </c>
      <c r="BL9" s="65">
        <f t="shared" si="16"/>
        <v>20</v>
      </c>
      <c r="BM9" s="65">
        <v>100</v>
      </c>
      <c r="BN9" s="67">
        <v>1</v>
      </c>
      <c r="BO9" s="64" t="s">
        <v>26</v>
      </c>
      <c r="BP9" s="65">
        <f t="shared" si="17"/>
        <v>10</v>
      </c>
      <c r="BQ9" s="65">
        <v>100</v>
      </c>
      <c r="BR9" s="67">
        <v>1</v>
      </c>
      <c r="BS9" s="67"/>
      <c r="BT9" s="65">
        <f t="shared" si="18"/>
        <v>25</v>
      </c>
      <c r="BU9" s="65">
        <v>100</v>
      </c>
      <c r="BV9" s="67">
        <v>0</v>
      </c>
      <c r="BW9" s="67"/>
      <c r="BX9" s="65">
        <f t="shared" si="19"/>
        <v>0</v>
      </c>
      <c r="BY9" s="65">
        <v>0</v>
      </c>
      <c r="BZ9" s="67">
        <v>1</v>
      </c>
      <c r="CA9" s="67"/>
      <c r="CB9" s="65">
        <f t="shared" si="20"/>
        <v>25</v>
      </c>
      <c r="CC9" s="65">
        <v>100</v>
      </c>
      <c r="CD9" s="64">
        <v>1</v>
      </c>
      <c r="CE9" s="64"/>
      <c r="CF9" s="65">
        <f t="shared" si="21"/>
        <v>25</v>
      </c>
      <c r="CG9" s="65">
        <v>100</v>
      </c>
      <c r="CH9" s="68">
        <f t="shared" si="22"/>
        <v>75.9175</v>
      </c>
      <c r="CI9" s="68">
        <f t="shared" si="23"/>
        <v>35.083</v>
      </c>
      <c r="CJ9" s="68">
        <f t="shared" si="24"/>
        <v>66.064</v>
      </c>
      <c r="CK9" s="71">
        <f t="shared" si="25"/>
        <v>100</v>
      </c>
      <c r="CL9" s="71">
        <f t="shared" si="26"/>
        <v>75</v>
      </c>
      <c r="CM9" s="71">
        <f t="shared" si="27"/>
        <v>18.979375</v>
      </c>
      <c r="CN9" s="71">
        <f t="shared" si="28"/>
        <v>8.77075</v>
      </c>
      <c r="CO9" s="71">
        <f t="shared" si="29"/>
        <v>16.516</v>
      </c>
      <c r="CP9" s="71">
        <f t="shared" si="30"/>
        <v>20</v>
      </c>
      <c r="CQ9" s="71">
        <f t="shared" si="31"/>
        <v>3.75</v>
      </c>
      <c r="CR9" s="72">
        <f t="shared" si="32"/>
        <v>68.016125</v>
      </c>
      <c r="CS9" s="73" t="s">
        <v>64</v>
      </c>
      <c r="CT9" s="73" t="s">
        <v>69</v>
      </c>
    </row>
    <row r="10" spans="1:98" s="73" customFormat="1" ht="15">
      <c r="A10" s="63" t="s">
        <v>35</v>
      </c>
      <c r="B10" s="64">
        <v>1</v>
      </c>
      <c r="C10" s="64" t="s">
        <v>26</v>
      </c>
      <c r="D10" s="65">
        <f t="shared" si="0"/>
        <v>25</v>
      </c>
      <c r="E10" s="65">
        <v>100</v>
      </c>
      <c r="F10" s="66">
        <v>24.53</v>
      </c>
      <c r="G10" s="66" t="s">
        <v>4</v>
      </c>
      <c r="H10" s="65">
        <f t="shared" si="1"/>
        <v>24.2775</v>
      </c>
      <c r="I10" s="65">
        <v>97.11</v>
      </c>
      <c r="J10" s="65">
        <v>35.13</v>
      </c>
      <c r="K10" s="66" t="s">
        <v>4</v>
      </c>
      <c r="L10" s="65">
        <f t="shared" si="2"/>
        <v>1.9625</v>
      </c>
      <c r="M10" s="65">
        <v>7.85</v>
      </c>
      <c r="N10" s="67">
        <v>3</v>
      </c>
      <c r="O10" s="67" t="s">
        <v>25</v>
      </c>
      <c r="P10" s="66">
        <f t="shared" si="3"/>
        <v>25</v>
      </c>
      <c r="Q10" s="65">
        <v>100</v>
      </c>
      <c r="R10" s="66">
        <v>115.45</v>
      </c>
      <c r="S10" s="66" t="s">
        <v>4</v>
      </c>
      <c r="T10" s="65">
        <f t="shared" si="4"/>
        <v>7.818</v>
      </c>
      <c r="U10" s="65">
        <v>26.06</v>
      </c>
      <c r="V10" s="68">
        <v>124.35</v>
      </c>
      <c r="W10" s="66" t="s">
        <v>4</v>
      </c>
      <c r="X10" s="65">
        <f t="shared" si="5"/>
        <v>9.056000000000001</v>
      </c>
      <c r="Y10" s="65">
        <v>45.28</v>
      </c>
      <c r="Z10" s="65">
        <v>108.79</v>
      </c>
      <c r="AA10" s="65" t="s">
        <v>4</v>
      </c>
      <c r="AB10" s="65">
        <f t="shared" si="6"/>
        <v>9.9675</v>
      </c>
      <c r="AC10" s="65">
        <v>66.45</v>
      </c>
      <c r="AD10" s="64">
        <v>1</v>
      </c>
      <c r="AE10" s="65" t="s">
        <v>4</v>
      </c>
      <c r="AF10" s="65">
        <f t="shared" si="7"/>
        <v>15</v>
      </c>
      <c r="AG10" s="65">
        <f t="shared" si="8"/>
        <v>100</v>
      </c>
      <c r="AH10" s="69">
        <v>35.16</v>
      </c>
      <c r="AI10" s="69" t="s">
        <v>4</v>
      </c>
      <c r="AJ10" s="69">
        <f t="shared" si="9"/>
        <v>20</v>
      </c>
      <c r="AK10" s="69">
        <v>100</v>
      </c>
      <c r="AL10" s="65">
        <v>185.38</v>
      </c>
      <c r="AM10" s="65" t="s">
        <v>4</v>
      </c>
      <c r="AN10" s="65">
        <f t="shared" si="10"/>
        <v>0</v>
      </c>
      <c r="AO10" s="65">
        <v>0</v>
      </c>
      <c r="AP10" s="70">
        <v>0</v>
      </c>
      <c r="AQ10" s="65" t="s">
        <v>4</v>
      </c>
      <c r="AR10" s="65">
        <f t="shared" si="11"/>
        <v>40</v>
      </c>
      <c r="AS10" s="65">
        <v>100</v>
      </c>
      <c r="AT10" s="64">
        <v>0</v>
      </c>
      <c r="AU10" s="66"/>
      <c r="AV10" s="68">
        <f t="shared" si="12"/>
        <v>0</v>
      </c>
      <c r="AW10" s="68">
        <v>0</v>
      </c>
      <c r="AX10" s="64">
        <v>0</v>
      </c>
      <c r="AY10" s="66" t="s">
        <v>4</v>
      </c>
      <c r="AZ10" s="68">
        <f t="shared" si="13"/>
        <v>25</v>
      </c>
      <c r="BA10" s="68">
        <v>100</v>
      </c>
      <c r="BB10" s="66">
        <v>0</v>
      </c>
      <c r="BC10" s="66" t="s">
        <v>4</v>
      </c>
      <c r="BD10" s="68">
        <f t="shared" si="14"/>
        <v>25</v>
      </c>
      <c r="BE10" s="68">
        <v>100</v>
      </c>
      <c r="BF10" s="64">
        <v>0</v>
      </c>
      <c r="BG10" s="67" t="s">
        <v>4</v>
      </c>
      <c r="BH10" s="65">
        <f t="shared" si="15"/>
        <v>20</v>
      </c>
      <c r="BI10" s="65">
        <v>100</v>
      </c>
      <c r="BJ10" s="67">
        <v>1</v>
      </c>
      <c r="BK10" s="64" t="s">
        <v>26</v>
      </c>
      <c r="BL10" s="65">
        <f t="shared" si="16"/>
        <v>20</v>
      </c>
      <c r="BM10" s="65">
        <v>100</v>
      </c>
      <c r="BN10" s="67">
        <v>1</v>
      </c>
      <c r="BO10" s="64" t="s">
        <v>26</v>
      </c>
      <c r="BP10" s="65">
        <f t="shared" si="17"/>
        <v>10</v>
      </c>
      <c r="BQ10" s="65">
        <v>100</v>
      </c>
      <c r="BR10" s="67">
        <v>1</v>
      </c>
      <c r="BS10" s="67"/>
      <c r="BT10" s="65">
        <f t="shared" si="18"/>
        <v>25</v>
      </c>
      <c r="BU10" s="65">
        <v>100</v>
      </c>
      <c r="BV10" s="67">
        <v>0</v>
      </c>
      <c r="BW10" s="67"/>
      <c r="BX10" s="65">
        <f t="shared" si="19"/>
        <v>0</v>
      </c>
      <c r="BY10" s="65">
        <v>0</v>
      </c>
      <c r="BZ10" s="67">
        <v>0</v>
      </c>
      <c r="CA10" s="67"/>
      <c r="CB10" s="65">
        <f t="shared" si="20"/>
        <v>0</v>
      </c>
      <c r="CC10" s="65">
        <v>0</v>
      </c>
      <c r="CD10" s="64">
        <v>1</v>
      </c>
      <c r="CE10" s="64"/>
      <c r="CF10" s="65">
        <f t="shared" si="21"/>
        <v>25</v>
      </c>
      <c r="CG10" s="65">
        <v>100</v>
      </c>
      <c r="CH10" s="68">
        <f t="shared" si="22"/>
        <v>76.24000000000001</v>
      </c>
      <c r="CI10" s="68">
        <f t="shared" si="23"/>
        <v>61.8415</v>
      </c>
      <c r="CJ10" s="68">
        <f t="shared" si="24"/>
        <v>40</v>
      </c>
      <c r="CK10" s="71">
        <f t="shared" si="25"/>
        <v>100</v>
      </c>
      <c r="CL10" s="71">
        <f t="shared" si="26"/>
        <v>50</v>
      </c>
      <c r="CM10" s="71">
        <f t="shared" si="27"/>
        <v>19.060000000000002</v>
      </c>
      <c r="CN10" s="71">
        <f t="shared" si="28"/>
        <v>15.460375</v>
      </c>
      <c r="CO10" s="71">
        <f t="shared" si="29"/>
        <v>10</v>
      </c>
      <c r="CP10" s="71">
        <f t="shared" si="30"/>
        <v>20</v>
      </c>
      <c r="CQ10" s="71">
        <f t="shared" si="31"/>
        <v>2.5</v>
      </c>
      <c r="CR10" s="72">
        <f t="shared" si="32"/>
        <v>67.020375</v>
      </c>
      <c r="CS10" s="73" t="s">
        <v>64</v>
      </c>
      <c r="CT10" s="73" t="s">
        <v>70</v>
      </c>
    </row>
    <row r="11" spans="1:98" s="73" customFormat="1" ht="15">
      <c r="A11" s="63" t="s">
        <v>36</v>
      </c>
      <c r="B11" s="64">
        <v>1</v>
      </c>
      <c r="C11" s="64" t="s">
        <v>26</v>
      </c>
      <c r="D11" s="65">
        <f t="shared" si="0"/>
        <v>25</v>
      </c>
      <c r="E11" s="65">
        <v>100</v>
      </c>
      <c r="F11" s="66">
        <v>22.74</v>
      </c>
      <c r="G11" s="66" t="s">
        <v>4</v>
      </c>
      <c r="H11" s="65">
        <f t="shared" si="1"/>
        <v>24.495</v>
      </c>
      <c r="I11" s="65">
        <v>97.98</v>
      </c>
      <c r="J11" s="65">
        <v>57.12</v>
      </c>
      <c r="K11" s="66" t="s">
        <v>4</v>
      </c>
      <c r="L11" s="65">
        <f t="shared" si="2"/>
        <v>9.8575</v>
      </c>
      <c r="M11" s="65">
        <v>39.43</v>
      </c>
      <c r="N11" s="67">
        <v>6</v>
      </c>
      <c r="O11" s="67" t="s">
        <v>25</v>
      </c>
      <c r="P11" s="66">
        <f t="shared" si="3"/>
        <v>0</v>
      </c>
      <c r="Q11" s="65">
        <v>0</v>
      </c>
      <c r="R11" s="65">
        <v>152.6</v>
      </c>
      <c r="S11" s="66" t="s">
        <v>4</v>
      </c>
      <c r="T11" s="65">
        <f t="shared" si="4"/>
        <v>13.218</v>
      </c>
      <c r="U11" s="65">
        <v>44.06</v>
      </c>
      <c r="V11" s="68">
        <v>148.55</v>
      </c>
      <c r="W11" s="66" t="s">
        <v>4</v>
      </c>
      <c r="X11" s="65">
        <f t="shared" si="5"/>
        <v>13.740000000000002</v>
      </c>
      <c r="Y11" s="65">
        <v>68.7</v>
      </c>
      <c r="Z11" s="65">
        <v>72.83</v>
      </c>
      <c r="AA11" s="65" t="s">
        <v>4</v>
      </c>
      <c r="AB11" s="65">
        <f t="shared" si="6"/>
        <v>12.8235</v>
      </c>
      <c r="AC11" s="65">
        <v>85.49</v>
      </c>
      <c r="AD11" s="64">
        <v>0</v>
      </c>
      <c r="AE11" s="65" t="s">
        <v>4</v>
      </c>
      <c r="AF11" s="65">
        <f t="shared" si="7"/>
        <v>0</v>
      </c>
      <c r="AG11" s="65">
        <f t="shared" si="8"/>
        <v>0</v>
      </c>
      <c r="AH11" s="69">
        <v>3.65</v>
      </c>
      <c r="AI11" s="69" t="s">
        <v>4</v>
      </c>
      <c r="AJ11" s="69">
        <f t="shared" si="9"/>
        <v>0</v>
      </c>
      <c r="AK11" s="69">
        <v>0</v>
      </c>
      <c r="AL11" s="65">
        <v>110.59</v>
      </c>
      <c r="AM11" s="65" t="s">
        <v>4</v>
      </c>
      <c r="AN11" s="65">
        <f t="shared" si="10"/>
        <v>23.652</v>
      </c>
      <c r="AO11" s="65">
        <v>59.13</v>
      </c>
      <c r="AP11" s="70">
        <v>0</v>
      </c>
      <c r="AQ11" s="65" t="s">
        <v>4</v>
      </c>
      <c r="AR11" s="65">
        <f t="shared" si="11"/>
        <v>40</v>
      </c>
      <c r="AS11" s="65">
        <v>100</v>
      </c>
      <c r="AT11" s="64">
        <v>1</v>
      </c>
      <c r="AU11" s="66"/>
      <c r="AV11" s="68">
        <f t="shared" si="12"/>
        <v>20</v>
      </c>
      <c r="AW11" s="68">
        <v>100</v>
      </c>
      <c r="AX11" s="64">
        <v>0</v>
      </c>
      <c r="AY11" s="66" t="s">
        <v>4</v>
      </c>
      <c r="AZ11" s="68">
        <f t="shared" si="13"/>
        <v>25</v>
      </c>
      <c r="BA11" s="68">
        <v>100</v>
      </c>
      <c r="BB11" s="66">
        <v>0</v>
      </c>
      <c r="BC11" s="66" t="s">
        <v>4</v>
      </c>
      <c r="BD11" s="68">
        <f t="shared" si="14"/>
        <v>25</v>
      </c>
      <c r="BE11" s="68">
        <v>100</v>
      </c>
      <c r="BF11" s="64">
        <v>0</v>
      </c>
      <c r="BG11" s="67" t="s">
        <v>4</v>
      </c>
      <c r="BH11" s="65">
        <f t="shared" si="15"/>
        <v>20</v>
      </c>
      <c r="BI11" s="65">
        <v>100</v>
      </c>
      <c r="BJ11" s="67">
        <v>1</v>
      </c>
      <c r="BK11" s="64" t="s">
        <v>26</v>
      </c>
      <c r="BL11" s="65">
        <f t="shared" si="16"/>
        <v>20</v>
      </c>
      <c r="BM11" s="65">
        <v>100</v>
      </c>
      <c r="BN11" s="67">
        <v>1</v>
      </c>
      <c r="BO11" s="64" t="s">
        <v>26</v>
      </c>
      <c r="BP11" s="65">
        <f t="shared" si="17"/>
        <v>10</v>
      </c>
      <c r="BQ11" s="65">
        <v>100</v>
      </c>
      <c r="BR11" s="67">
        <v>1</v>
      </c>
      <c r="BS11" s="67"/>
      <c r="BT11" s="65">
        <f t="shared" si="18"/>
        <v>25</v>
      </c>
      <c r="BU11" s="65">
        <v>100</v>
      </c>
      <c r="BV11" s="67">
        <v>0</v>
      </c>
      <c r="BW11" s="67"/>
      <c r="BX11" s="65">
        <f t="shared" si="19"/>
        <v>0</v>
      </c>
      <c r="BY11" s="65">
        <v>0</v>
      </c>
      <c r="BZ11" s="67">
        <v>0</v>
      </c>
      <c r="CA11" s="67"/>
      <c r="CB11" s="65">
        <f t="shared" si="20"/>
        <v>0</v>
      </c>
      <c r="CC11" s="65">
        <v>0</v>
      </c>
      <c r="CD11" s="64">
        <v>1</v>
      </c>
      <c r="CE11" s="64"/>
      <c r="CF11" s="65">
        <f t="shared" si="21"/>
        <v>25</v>
      </c>
      <c r="CG11" s="65">
        <v>100</v>
      </c>
      <c r="CH11" s="68">
        <f t="shared" si="22"/>
        <v>59.352500000000006</v>
      </c>
      <c r="CI11" s="68">
        <f t="shared" si="23"/>
        <v>39.7815</v>
      </c>
      <c r="CJ11" s="68">
        <f t="shared" si="24"/>
        <v>83.652</v>
      </c>
      <c r="CK11" s="71">
        <f t="shared" si="25"/>
        <v>100</v>
      </c>
      <c r="CL11" s="71">
        <f t="shared" si="26"/>
        <v>50</v>
      </c>
      <c r="CM11" s="71">
        <f t="shared" si="27"/>
        <v>14.838125000000002</v>
      </c>
      <c r="CN11" s="71">
        <f t="shared" si="28"/>
        <v>9.945375</v>
      </c>
      <c r="CO11" s="71">
        <f t="shared" si="29"/>
        <v>20.913</v>
      </c>
      <c r="CP11" s="71">
        <f t="shared" si="30"/>
        <v>20</v>
      </c>
      <c r="CQ11" s="71">
        <f t="shared" si="31"/>
        <v>2.5</v>
      </c>
      <c r="CR11" s="72">
        <f t="shared" si="32"/>
        <v>68.1965</v>
      </c>
      <c r="CS11" s="73" t="s">
        <v>64</v>
      </c>
      <c r="CT11" s="73" t="s">
        <v>68</v>
      </c>
    </row>
    <row r="12" spans="1:98" ht="15">
      <c r="A12" s="8" t="s">
        <v>37</v>
      </c>
      <c r="B12" s="9">
        <v>1</v>
      </c>
      <c r="C12" s="9" t="s">
        <v>26</v>
      </c>
      <c r="D12" s="6">
        <f t="shared" si="0"/>
        <v>25</v>
      </c>
      <c r="E12" s="6">
        <v>100</v>
      </c>
      <c r="F12" s="10">
        <v>225.42</v>
      </c>
      <c r="G12" s="10" t="s">
        <v>4</v>
      </c>
      <c r="H12" s="6">
        <f t="shared" si="1"/>
        <v>0</v>
      </c>
      <c r="I12" s="6">
        <v>0</v>
      </c>
      <c r="J12" s="6">
        <v>29.66</v>
      </c>
      <c r="K12" s="10" t="s">
        <v>4</v>
      </c>
      <c r="L12" s="6">
        <f t="shared" si="2"/>
        <v>0</v>
      </c>
      <c r="M12" s="6">
        <v>0</v>
      </c>
      <c r="N12" s="11">
        <v>5</v>
      </c>
      <c r="O12" s="11" t="s">
        <v>25</v>
      </c>
      <c r="P12" s="10">
        <f t="shared" si="3"/>
        <v>0</v>
      </c>
      <c r="Q12" s="6">
        <v>0</v>
      </c>
      <c r="R12" s="10">
        <v>131.25</v>
      </c>
      <c r="S12" s="10" t="s">
        <v>4</v>
      </c>
      <c r="T12" s="6">
        <f t="shared" si="4"/>
        <v>10.116</v>
      </c>
      <c r="U12" s="6">
        <v>33.72</v>
      </c>
      <c r="V12" s="13">
        <v>120.93</v>
      </c>
      <c r="W12" s="10" t="s">
        <v>4</v>
      </c>
      <c r="X12" s="6">
        <f t="shared" si="5"/>
        <v>8.394</v>
      </c>
      <c r="Y12" s="6">
        <v>41.97</v>
      </c>
      <c r="Z12" s="6">
        <v>68.4</v>
      </c>
      <c r="AA12" s="6" t="s">
        <v>4</v>
      </c>
      <c r="AB12" s="6">
        <f t="shared" si="6"/>
        <v>13.1745</v>
      </c>
      <c r="AC12" s="6">
        <v>87.83</v>
      </c>
      <c r="AD12" s="9">
        <v>1</v>
      </c>
      <c r="AE12" s="6" t="s">
        <v>4</v>
      </c>
      <c r="AF12" s="6">
        <f t="shared" si="7"/>
        <v>15</v>
      </c>
      <c r="AG12" s="6">
        <f t="shared" si="8"/>
        <v>100</v>
      </c>
      <c r="AH12" s="49">
        <v>8.37</v>
      </c>
      <c r="AI12" s="49" t="s">
        <v>4</v>
      </c>
      <c r="AJ12" s="49">
        <f t="shared" si="9"/>
        <v>2.9960000000000004</v>
      </c>
      <c r="AK12" s="49">
        <v>14.98</v>
      </c>
      <c r="AL12" s="6">
        <v>58.9</v>
      </c>
      <c r="AM12" s="6" t="s">
        <v>4</v>
      </c>
      <c r="AN12" s="6">
        <f t="shared" si="10"/>
        <v>40</v>
      </c>
      <c r="AO12" s="6">
        <v>100</v>
      </c>
      <c r="AP12" s="20">
        <v>0</v>
      </c>
      <c r="AQ12" s="6" t="s">
        <v>4</v>
      </c>
      <c r="AR12" s="6">
        <f t="shared" si="11"/>
        <v>40</v>
      </c>
      <c r="AS12" s="6">
        <v>100</v>
      </c>
      <c r="AT12" s="9">
        <v>0</v>
      </c>
      <c r="AU12" s="10"/>
      <c r="AV12" s="13">
        <f t="shared" si="12"/>
        <v>0</v>
      </c>
      <c r="AW12" s="13">
        <v>0</v>
      </c>
      <c r="AX12" s="9">
        <v>0</v>
      </c>
      <c r="AY12" s="10" t="s">
        <v>4</v>
      </c>
      <c r="AZ12" s="13">
        <f t="shared" si="13"/>
        <v>25</v>
      </c>
      <c r="BA12" s="13">
        <v>100</v>
      </c>
      <c r="BB12" s="10">
        <v>0</v>
      </c>
      <c r="BC12" s="10" t="s">
        <v>4</v>
      </c>
      <c r="BD12" s="13">
        <f t="shared" si="14"/>
        <v>25</v>
      </c>
      <c r="BE12" s="13">
        <v>100</v>
      </c>
      <c r="BF12" s="9">
        <v>0</v>
      </c>
      <c r="BG12" s="11" t="s">
        <v>4</v>
      </c>
      <c r="BH12" s="6">
        <f t="shared" si="15"/>
        <v>20</v>
      </c>
      <c r="BI12" s="6">
        <v>100</v>
      </c>
      <c r="BJ12" s="11">
        <v>1</v>
      </c>
      <c r="BK12" s="9" t="s">
        <v>26</v>
      </c>
      <c r="BL12" s="6">
        <f t="shared" si="16"/>
        <v>20</v>
      </c>
      <c r="BM12" s="6">
        <v>100</v>
      </c>
      <c r="BN12" s="11">
        <v>1</v>
      </c>
      <c r="BO12" s="9" t="s">
        <v>26</v>
      </c>
      <c r="BP12" s="6">
        <f t="shared" si="17"/>
        <v>10</v>
      </c>
      <c r="BQ12" s="6">
        <v>100</v>
      </c>
      <c r="BR12" s="11">
        <v>1</v>
      </c>
      <c r="BS12" s="11"/>
      <c r="BT12" s="6">
        <f t="shared" si="18"/>
        <v>25</v>
      </c>
      <c r="BU12" s="6">
        <v>100</v>
      </c>
      <c r="BV12" s="11">
        <v>0</v>
      </c>
      <c r="BW12" s="11"/>
      <c r="BX12" s="6">
        <f t="shared" si="19"/>
        <v>0</v>
      </c>
      <c r="BY12" s="6">
        <v>0</v>
      </c>
      <c r="BZ12" s="11">
        <v>0</v>
      </c>
      <c r="CA12" s="11"/>
      <c r="CB12" s="6">
        <f t="shared" si="20"/>
        <v>0</v>
      </c>
      <c r="CC12" s="6">
        <v>0</v>
      </c>
      <c r="CD12" s="9">
        <v>1</v>
      </c>
      <c r="CE12" s="9"/>
      <c r="CF12" s="6">
        <f t="shared" si="21"/>
        <v>25</v>
      </c>
      <c r="CG12" s="6">
        <v>100</v>
      </c>
      <c r="CH12" s="13">
        <f t="shared" si="22"/>
        <v>25</v>
      </c>
      <c r="CI12" s="13">
        <f t="shared" si="23"/>
        <v>49.6805</v>
      </c>
      <c r="CJ12" s="13">
        <f t="shared" si="24"/>
        <v>80</v>
      </c>
      <c r="CK12" s="14">
        <f t="shared" si="25"/>
        <v>100</v>
      </c>
      <c r="CL12" s="14">
        <f t="shared" si="26"/>
        <v>50</v>
      </c>
      <c r="CM12" s="14">
        <f t="shared" si="27"/>
        <v>6.25</v>
      </c>
      <c r="CN12" s="14">
        <f t="shared" si="28"/>
        <v>12.420125</v>
      </c>
      <c r="CO12" s="14">
        <f t="shared" si="29"/>
        <v>20</v>
      </c>
      <c r="CP12" s="14">
        <f t="shared" si="30"/>
        <v>20</v>
      </c>
      <c r="CQ12" s="14">
        <f t="shared" si="31"/>
        <v>2.5</v>
      </c>
      <c r="CR12" s="15">
        <f t="shared" si="32"/>
        <v>61.170125</v>
      </c>
      <c r="CS12" s="12" t="s">
        <v>66</v>
      </c>
      <c r="CT12" s="12" t="s">
        <v>71</v>
      </c>
    </row>
    <row r="13" spans="1:98" s="60" customFormat="1" ht="15">
      <c r="A13" s="61" t="s">
        <v>38</v>
      </c>
      <c r="B13" s="62">
        <v>1</v>
      </c>
      <c r="C13" s="51" t="s">
        <v>26</v>
      </c>
      <c r="D13" s="52">
        <f t="shared" si="0"/>
        <v>25</v>
      </c>
      <c r="E13" s="52">
        <v>100</v>
      </c>
      <c r="F13" s="52">
        <v>29.07</v>
      </c>
      <c r="G13" s="53" t="s">
        <v>4</v>
      </c>
      <c r="H13" s="52">
        <f t="shared" si="1"/>
        <v>23.73</v>
      </c>
      <c r="I13" s="52">
        <v>94.92</v>
      </c>
      <c r="J13" s="52">
        <v>67.87</v>
      </c>
      <c r="K13" s="53" t="s">
        <v>4</v>
      </c>
      <c r="L13" s="52">
        <f t="shared" si="2"/>
        <v>13.715</v>
      </c>
      <c r="M13" s="52">
        <v>54.86</v>
      </c>
      <c r="N13" s="54">
        <v>4</v>
      </c>
      <c r="O13" s="54" t="s">
        <v>25</v>
      </c>
      <c r="P13" s="53">
        <f t="shared" si="3"/>
        <v>25</v>
      </c>
      <c r="Q13" s="52">
        <v>100</v>
      </c>
      <c r="R13" s="53">
        <v>111.87</v>
      </c>
      <c r="S13" s="53" t="s">
        <v>4</v>
      </c>
      <c r="T13" s="52">
        <f t="shared" si="4"/>
        <v>7.2989999999999995</v>
      </c>
      <c r="U13" s="52">
        <v>24.33</v>
      </c>
      <c r="V13" s="55">
        <v>81.27</v>
      </c>
      <c r="W13" s="53" t="s">
        <v>4</v>
      </c>
      <c r="X13" s="52">
        <f t="shared" si="5"/>
        <v>0.7160000000000001</v>
      </c>
      <c r="Y13" s="52">
        <v>3.58</v>
      </c>
      <c r="Z13" s="52">
        <v>64.73</v>
      </c>
      <c r="AA13" s="52" t="s">
        <v>4</v>
      </c>
      <c r="AB13" s="52">
        <f t="shared" si="6"/>
        <v>13.467</v>
      </c>
      <c r="AC13" s="52">
        <v>89.78</v>
      </c>
      <c r="AD13" s="51">
        <v>1</v>
      </c>
      <c r="AE13" s="52" t="s">
        <v>4</v>
      </c>
      <c r="AF13" s="52">
        <f t="shared" si="7"/>
        <v>15</v>
      </c>
      <c r="AG13" s="52">
        <f t="shared" si="8"/>
        <v>100</v>
      </c>
      <c r="AH13" s="56">
        <v>29.94</v>
      </c>
      <c r="AI13" s="56" t="s">
        <v>4</v>
      </c>
      <c r="AJ13" s="56">
        <f t="shared" si="9"/>
        <v>16.686000000000003</v>
      </c>
      <c r="AK13" s="56">
        <v>83.43</v>
      </c>
      <c r="AL13" s="52">
        <v>126.66</v>
      </c>
      <c r="AM13" s="52" t="s">
        <v>4</v>
      </c>
      <c r="AN13" s="52">
        <f t="shared" si="10"/>
        <v>18.572</v>
      </c>
      <c r="AO13" s="52">
        <v>46.43</v>
      </c>
      <c r="AP13" s="57">
        <v>0</v>
      </c>
      <c r="AQ13" s="52" t="s">
        <v>4</v>
      </c>
      <c r="AR13" s="52">
        <f t="shared" si="11"/>
        <v>40</v>
      </c>
      <c r="AS13" s="52">
        <v>100</v>
      </c>
      <c r="AT13" s="51">
        <v>0</v>
      </c>
      <c r="AU13" s="53"/>
      <c r="AV13" s="55">
        <f t="shared" si="12"/>
        <v>0</v>
      </c>
      <c r="AW13" s="55">
        <v>0</v>
      </c>
      <c r="AX13" s="53">
        <v>0</v>
      </c>
      <c r="AY13" s="53" t="s">
        <v>4</v>
      </c>
      <c r="AZ13" s="55">
        <f t="shared" si="13"/>
        <v>25</v>
      </c>
      <c r="BA13" s="55">
        <v>100</v>
      </c>
      <c r="BB13" s="53">
        <v>0</v>
      </c>
      <c r="BC13" s="53" t="s">
        <v>4</v>
      </c>
      <c r="BD13" s="55">
        <f t="shared" si="14"/>
        <v>25</v>
      </c>
      <c r="BE13" s="55">
        <v>100</v>
      </c>
      <c r="BF13" s="51">
        <v>0</v>
      </c>
      <c r="BG13" s="54" t="s">
        <v>4</v>
      </c>
      <c r="BH13" s="52">
        <f t="shared" si="15"/>
        <v>20</v>
      </c>
      <c r="BI13" s="52">
        <v>100</v>
      </c>
      <c r="BJ13" s="54">
        <v>1</v>
      </c>
      <c r="BK13" s="51" t="s">
        <v>26</v>
      </c>
      <c r="BL13" s="52">
        <f t="shared" si="16"/>
        <v>20</v>
      </c>
      <c r="BM13" s="52">
        <v>100</v>
      </c>
      <c r="BN13" s="54">
        <v>1</v>
      </c>
      <c r="BO13" s="51" t="s">
        <v>26</v>
      </c>
      <c r="BP13" s="52">
        <f t="shared" si="17"/>
        <v>10</v>
      </c>
      <c r="BQ13" s="52">
        <v>100</v>
      </c>
      <c r="BR13" s="54">
        <v>1</v>
      </c>
      <c r="BS13" s="54"/>
      <c r="BT13" s="52">
        <f t="shared" si="18"/>
        <v>25</v>
      </c>
      <c r="BU13" s="52">
        <v>100</v>
      </c>
      <c r="BV13" s="54">
        <v>0</v>
      </c>
      <c r="BW13" s="54"/>
      <c r="BX13" s="52">
        <f t="shared" si="19"/>
        <v>0</v>
      </c>
      <c r="BY13" s="52">
        <v>0</v>
      </c>
      <c r="BZ13" s="54">
        <v>1</v>
      </c>
      <c r="CA13" s="54"/>
      <c r="CB13" s="52">
        <f t="shared" si="20"/>
        <v>25</v>
      </c>
      <c r="CC13" s="52">
        <v>100</v>
      </c>
      <c r="CD13" s="51">
        <v>1</v>
      </c>
      <c r="CE13" s="51"/>
      <c r="CF13" s="52">
        <f t="shared" si="21"/>
        <v>25</v>
      </c>
      <c r="CG13" s="52">
        <v>100</v>
      </c>
      <c r="CH13" s="55">
        <f t="shared" si="22"/>
        <v>87.44500000000001</v>
      </c>
      <c r="CI13" s="55">
        <f t="shared" si="23"/>
        <v>53.168000000000006</v>
      </c>
      <c r="CJ13" s="55">
        <f t="shared" si="24"/>
        <v>58.572</v>
      </c>
      <c r="CK13" s="58">
        <f t="shared" si="25"/>
        <v>100</v>
      </c>
      <c r="CL13" s="58">
        <f t="shared" si="26"/>
        <v>75</v>
      </c>
      <c r="CM13" s="58">
        <f t="shared" si="27"/>
        <v>21.861250000000002</v>
      </c>
      <c r="CN13" s="58">
        <f t="shared" si="28"/>
        <v>13.292000000000002</v>
      </c>
      <c r="CO13" s="58">
        <f t="shared" si="29"/>
        <v>14.643</v>
      </c>
      <c r="CP13" s="58">
        <f t="shared" si="30"/>
        <v>20</v>
      </c>
      <c r="CQ13" s="58">
        <f t="shared" si="31"/>
        <v>3.75</v>
      </c>
      <c r="CR13" s="59">
        <f t="shared" si="32"/>
        <v>73.54625</v>
      </c>
      <c r="CS13" s="60" t="s">
        <v>65</v>
      </c>
      <c r="CT13" s="60" t="s">
        <v>70</v>
      </c>
    </row>
    <row r="14" ht="15">
      <c r="CR14" s="21">
        <f>(CR4+CR5+CR6+CR7+CR8+CR9+CR10+CR11+CR12+CR13)/10</f>
        <v>69.2400375</v>
      </c>
    </row>
  </sheetData>
  <sheetProtection/>
  <autoFilter ref="CR1:CR15"/>
  <mergeCells count="37">
    <mergeCell ref="A1:A3"/>
    <mergeCell ref="B1:Q1"/>
    <mergeCell ref="F2:I2"/>
    <mergeCell ref="R2:U2"/>
    <mergeCell ref="AH2:AK2"/>
    <mergeCell ref="V2:Y2"/>
    <mergeCell ref="B2:E2"/>
    <mergeCell ref="Z2:AC2"/>
    <mergeCell ref="AD2:AG2"/>
    <mergeCell ref="J2:M2"/>
    <mergeCell ref="N2:Q2"/>
    <mergeCell ref="BV2:BY2"/>
    <mergeCell ref="BZ2:CC2"/>
    <mergeCell ref="CI2:CI3"/>
    <mergeCell ref="BJ2:BM2"/>
    <mergeCell ref="AX2:BA2"/>
    <mergeCell ref="BB2:BE2"/>
    <mergeCell ref="BR2:BU2"/>
    <mergeCell ref="AL2:AO2"/>
    <mergeCell ref="CD2:CG2"/>
    <mergeCell ref="CM2:CM3"/>
    <mergeCell ref="CH2:CH3"/>
    <mergeCell ref="CN2:CN3"/>
    <mergeCell ref="CO2:CO3"/>
    <mergeCell ref="CJ2:CJ3"/>
    <mergeCell ref="AP2:AS2"/>
    <mergeCell ref="BF2:BI2"/>
    <mergeCell ref="R1:AK1"/>
    <mergeCell ref="AL1:AW1"/>
    <mergeCell ref="AX1:BQ1"/>
    <mergeCell ref="AT2:AW2"/>
    <mergeCell ref="BN2:BQ2"/>
    <mergeCell ref="CR2:CR3"/>
    <mergeCell ref="CK2:CK3"/>
    <mergeCell ref="CL2:CL3"/>
    <mergeCell ref="CP2:CP3"/>
    <mergeCell ref="CQ2:CQ3"/>
  </mergeCells>
  <conditionalFormatting sqref="BF4:BF13">
    <cfRule type="cellIs" priority="1" dxfId="1" operator="lessThan" stopIfTrue="1">
      <formula>0</formula>
    </cfRule>
  </conditionalFormatting>
  <printOptions/>
  <pageMargins left="0.7086614173228347" right="0.31496062992125984" top="0.7480314960629921" bottom="0.7480314960629921" header="0.31496062992125984" footer="0.31496062992125984"/>
  <pageSetup fitToWidth="6" fitToHeight="1" horizontalDpi="180" verticalDpi="18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50.28125" style="1" customWidth="1"/>
    <col min="2" max="2" width="49.00390625" style="0" customWidth="1"/>
  </cols>
  <sheetData>
    <row r="1" ht="15" customHeight="1">
      <c r="B1" s="34" t="s">
        <v>60</v>
      </c>
    </row>
    <row r="2" ht="15" customHeight="1">
      <c r="B2" s="34"/>
    </row>
    <row r="3" ht="15" customHeight="1">
      <c r="B3" s="34"/>
    </row>
    <row r="4" ht="72" customHeight="1">
      <c r="B4" s="34"/>
    </row>
    <row r="6" spans="1:2" ht="18.75">
      <c r="A6" s="4"/>
      <c r="B6" s="2"/>
    </row>
    <row r="7" spans="1:2" ht="18.75" customHeight="1">
      <c r="A7" s="33" t="s">
        <v>61</v>
      </c>
      <c r="B7" s="33"/>
    </row>
    <row r="8" spans="1:2" ht="18.75" customHeight="1">
      <c r="A8" s="33" t="s">
        <v>62</v>
      </c>
      <c r="B8" s="33"/>
    </row>
    <row r="9" spans="1:2" ht="18.75" customHeight="1">
      <c r="A9" s="33"/>
      <c r="B9" s="33"/>
    </row>
    <row r="10" spans="1:2" ht="18.75">
      <c r="A10" s="33"/>
      <c r="B10" s="35"/>
    </row>
    <row r="11" spans="1:2" ht="18.75">
      <c r="A11" s="36"/>
      <c r="B11" s="37"/>
    </row>
    <row r="12" spans="1:2" ht="15" customHeight="1">
      <c r="A12" s="41" t="s">
        <v>8</v>
      </c>
      <c r="B12" s="44" t="s">
        <v>9</v>
      </c>
    </row>
    <row r="13" spans="1:2" ht="15" customHeight="1">
      <c r="A13" s="42"/>
      <c r="B13" s="44"/>
    </row>
    <row r="14" spans="1:2" ht="15" customHeight="1">
      <c r="A14" s="43"/>
      <c r="B14" s="44"/>
    </row>
    <row r="15" spans="1:2" ht="25.5" customHeight="1">
      <c r="A15" s="38" t="s">
        <v>18</v>
      </c>
      <c r="B15" s="40"/>
    </row>
    <row r="16" spans="1:2" ht="18.75">
      <c r="A16" s="5" t="s">
        <v>29</v>
      </c>
      <c r="B16" s="3">
        <v>1</v>
      </c>
    </row>
    <row r="17" spans="1:2" ht="18.75">
      <c r="A17" s="5" t="s">
        <v>33</v>
      </c>
      <c r="B17" s="16">
        <v>2</v>
      </c>
    </row>
    <row r="18" spans="1:2" ht="18.75">
      <c r="A18" s="5" t="s">
        <v>31</v>
      </c>
      <c r="B18" s="16">
        <v>3</v>
      </c>
    </row>
    <row r="19" spans="1:2" ht="18.75">
      <c r="A19" s="5" t="s">
        <v>38</v>
      </c>
      <c r="B19" s="16">
        <v>4</v>
      </c>
    </row>
    <row r="20" spans="1:2" ht="21" customHeight="1">
      <c r="A20" s="38" t="s">
        <v>19</v>
      </c>
      <c r="B20" s="39"/>
    </row>
    <row r="21" spans="1:2" ht="21" customHeight="1">
      <c r="A21" s="5" t="s">
        <v>30</v>
      </c>
      <c r="B21" s="17">
        <v>1</v>
      </c>
    </row>
    <row r="22" spans="1:2" ht="18.75">
      <c r="A22" s="5" t="s">
        <v>36</v>
      </c>
      <c r="B22" s="3">
        <v>2</v>
      </c>
    </row>
    <row r="23" spans="1:2" ht="18.75">
      <c r="A23" s="5" t="s">
        <v>34</v>
      </c>
      <c r="B23" s="3">
        <v>3</v>
      </c>
    </row>
    <row r="24" spans="1:2" ht="37.5">
      <c r="A24" s="5" t="s">
        <v>35</v>
      </c>
      <c r="B24" s="3">
        <v>4</v>
      </c>
    </row>
    <row r="25" spans="1:2" ht="21" customHeight="1">
      <c r="A25" s="38" t="s">
        <v>28</v>
      </c>
      <c r="B25" s="39"/>
    </row>
    <row r="26" spans="1:2" ht="18.75">
      <c r="A26" s="5" t="s">
        <v>37</v>
      </c>
      <c r="B26" s="3">
        <v>1</v>
      </c>
    </row>
    <row r="27" spans="1:2" ht="18.75">
      <c r="A27" s="5" t="s">
        <v>32</v>
      </c>
      <c r="B27" s="3">
        <v>2</v>
      </c>
    </row>
  </sheetData>
  <sheetProtection/>
  <mergeCells count="10">
    <mergeCell ref="A8:B9"/>
    <mergeCell ref="B1:B4"/>
    <mergeCell ref="A10:B10"/>
    <mergeCell ref="A11:B11"/>
    <mergeCell ref="A25:B25"/>
    <mergeCell ref="A20:B20"/>
    <mergeCell ref="A15:B15"/>
    <mergeCell ref="A12:A14"/>
    <mergeCell ref="B12:B14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2024-05-16T07:08:47Z</dcterms:modified>
  <cp:category/>
  <cp:version/>
  <cp:contentType/>
  <cp:contentStatus/>
</cp:coreProperties>
</file>